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F263971F-D1A4-476A-839D-1B3DAF17F3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" i="1" l="1"/>
  <c r="D141" i="1"/>
  <c r="E139" i="1"/>
  <c r="D139" i="1"/>
  <c r="D138" i="1"/>
  <c r="E138" i="1" s="1"/>
  <c r="E137" i="1"/>
  <c r="D137" i="1"/>
  <c r="D136" i="1"/>
  <c r="E136" i="1" s="1"/>
  <c r="E135" i="1"/>
  <c r="D135" i="1"/>
  <c r="D121" i="1"/>
  <c r="D120" i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18" i="1"/>
  <c r="E118" i="1" s="1"/>
  <c r="D117" i="1"/>
  <c r="E117" i="1" s="1"/>
  <c r="D116" i="1"/>
  <c r="E116" i="1" s="1"/>
  <c r="D115" i="1"/>
  <c r="E115" i="1" s="1"/>
  <c r="D114" i="1"/>
  <c r="E114" i="1" s="1"/>
  <c r="D108" i="1"/>
  <c r="E108" i="1" s="1"/>
  <c r="D106" i="1"/>
  <c r="D105" i="1"/>
  <c r="D103" i="1"/>
  <c r="E103" i="1" s="1"/>
  <c r="D102" i="1"/>
  <c r="E102" i="1" s="1"/>
  <c r="D101" i="1"/>
  <c r="E101" i="1" s="1"/>
  <c r="D100" i="1"/>
  <c r="E100" i="1" s="1"/>
  <c r="D99" i="1"/>
  <c r="E99" i="1" s="1"/>
  <c r="D83" i="1"/>
  <c r="D82" i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0" i="1"/>
  <c r="E80" i="1" s="1"/>
  <c r="D79" i="1"/>
  <c r="E79" i="1" s="1"/>
  <c r="D78" i="1"/>
  <c r="E78" i="1" s="1"/>
  <c r="D77" i="1"/>
  <c r="E77" i="1" s="1"/>
  <c r="D76" i="1"/>
  <c r="E76" i="1" s="1"/>
  <c r="D65" i="1"/>
  <c r="D64" i="1"/>
  <c r="D70" i="1"/>
  <c r="E70" i="1" s="1"/>
  <c r="D69" i="1"/>
  <c r="E69" i="1" s="1"/>
  <c r="D68" i="1"/>
  <c r="E68" i="1" s="1"/>
  <c r="D67" i="1"/>
  <c r="E67" i="1" s="1"/>
  <c r="D62" i="1"/>
  <c r="E62" i="1" s="1"/>
  <c r="D61" i="1"/>
  <c r="E61" i="1" s="1"/>
  <c r="D60" i="1"/>
  <c r="E60" i="1" s="1"/>
  <c r="D59" i="1"/>
  <c r="E59" i="1" s="1"/>
  <c r="D58" i="1"/>
  <c r="E58" i="1" s="1"/>
  <c r="D40" i="1"/>
  <c r="D39" i="1"/>
  <c r="D52" i="1"/>
  <c r="E52" i="1" s="1"/>
  <c r="D51" i="1"/>
  <c r="E51" i="1" s="1"/>
  <c r="D50" i="1"/>
  <c r="E50" i="1" s="1"/>
  <c r="D49" i="1"/>
  <c r="E49" i="1" s="1"/>
  <c r="D48" i="1"/>
  <c r="E48" i="1" s="1"/>
  <c r="D45" i="1"/>
  <c r="E45" i="1" s="1"/>
  <c r="D44" i="1"/>
  <c r="E44" i="1" s="1"/>
  <c r="D43" i="1"/>
  <c r="E43" i="1" s="1"/>
  <c r="D42" i="1"/>
  <c r="E42" i="1" s="1"/>
  <c r="D37" i="1"/>
  <c r="E37" i="1" s="1"/>
  <c r="D36" i="1"/>
  <c r="E36" i="1" s="1"/>
  <c r="D35" i="1"/>
  <c r="E35" i="1" s="1"/>
  <c r="D34" i="1"/>
  <c r="E34" i="1" s="1"/>
  <c r="D33" i="1"/>
  <c r="E33" i="1" s="1"/>
  <c r="D27" i="1"/>
  <c r="D26" i="1"/>
  <c r="D25" i="1"/>
  <c r="D24" i="1"/>
  <c r="D23" i="1"/>
  <c r="D22" i="1"/>
  <c r="D21" i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E5" i="1"/>
  <c r="D5" i="1"/>
  <c r="C31" i="1" l="1"/>
  <c r="C56" i="1" s="1"/>
  <c r="C74" i="1" s="1"/>
  <c r="C97" i="1" s="1"/>
  <c r="C112" i="1" s="1"/>
  <c r="C133" i="1" s="1"/>
  <c r="F31" i="1"/>
  <c r="F56" i="1" s="1"/>
  <c r="F74" i="1" s="1"/>
  <c r="F97" i="1" s="1"/>
  <c r="F112" i="1" s="1"/>
  <c r="F133" i="1" s="1"/>
  <c r="G31" i="1" l="1"/>
  <c r="G56" i="1" s="1"/>
  <c r="G74" i="1" s="1"/>
  <c r="G97" i="1" s="1"/>
  <c r="G112" i="1" s="1"/>
  <c r="G133" i="1" s="1"/>
  <c r="B31" i="1" l="1"/>
  <c r="B56" i="1" s="1"/>
  <c r="B74" i="1" s="1"/>
  <c r="B97" i="1" s="1"/>
  <c r="B112" i="1" s="1"/>
  <c r="B133" i="1" s="1"/>
  <c r="H31" i="1"/>
  <c r="H56" i="1" s="1"/>
  <c r="H74" i="1" s="1"/>
  <c r="H97" i="1" s="1"/>
  <c r="H112" i="1" s="1"/>
  <c r="H133" i="1" s="1"/>
  <c r="I31" i="1"/>
  <c r="I56" i="1" s="1"/>
  <c r="I74" i="1" s="1"/>
  <c r="I97" i="1" s="1"/>
  <c r="I112" i="1" s="1"/>
  <c r="I133" i="1" s="1"/>
  <c r="J31" i="1"/>
  <c r="J56" i="1" s="1"/>
  <c r="J74" i="1" s="1"/>
  <c r="J97" i="1" s="1"/>
  <c r="J112" i="1" s="1"/>
  <c r="J133" i="1" s="1"/>
  <c r="M80" i="1" l="1"/>
  <c r="M78" i="1"/>
  <c r="M5" i="1" l="1"/>
  <c r="M6" i="1"/>
  <c r="M7" i="1"/>
  <c r="M8" i="1"/>
  <c r="M11" i="1" s="1"/>
  <c r="M9" i="1"/>
  <c r="M10" i="1"/>
  <c r="M13" i="1"/>
  <c r="M14" i="1"/>
  <c r="M15" i="1"/>
  <c r="M16" i="1"/>
  <c r="M17" i="1"/>
  <c r="M18" i="1"/>
  <c r="M19" i="1" l="1"/>
  <c r="N5" i="1"/>
  <c r="N13" i="1" l="1"/>
  <c r="O13" i="1" l="1"/>
  <c r="P13" i="1"/>
  <c r="Q13" i="1"/>
  <c r="R13" i="1"/>
  <c r="S13" i="1"/>
  <c r="T13" i="1"/>
  <c r="U13" i="1"/>
  <c r="V13" i="1"/>
  <c r="W13" i="1"/>
  <c r="X13" i="1"/>
  <c r="Y13" i="1"/>
  <c r="O14" i="1"/>
  <c r="P14" i="1"/>
  <c r="Q14" i="1"/>
  <c r="R14" i="1"/>
  <c r="S14" i="1"/>
  <c r="T14" i="1"/>
  <c r="U14" i="1"/>
  <c r="V14" i="1"/>
  <c r="W14" i="1"/>
  <c r="X14" i="1"/>
  <c r="Y14" i="1"/>
  <c r="O15" i="1"/>
  <c r="P15" i="1"/>
  <c r="Q15" i="1"/>
  <c r="R15" i="1"/>
  <c r="S15" i="1"/>
  <c r="T15" i="1"/>
  <c r="U15" i="1"/>
  <c r="V15" i="1"/>
  <c r="W15" i="1"/>
  <c r="X15" i="1"/>
  <c r="Y15" i="1"/>
  <c r="O16" i="1"/>
  <c r="P16" i="1"/>
  <c r="Q16" i="1"/>
  <c r="R16" i="1"/>
  <c r="S16" i="1"/>
  <c r="T16" i="1"/>
  <c r="U16" i="1"/>
  <c r="V16" i="1"/>
  <c r="W16" i="1"/>
  <c r="X16" i="1"/>
  <c r="Y16" i="1"/>
  <c r="O17" i="1"/>
  <c r="P17" i="1"/>
  <c r="Q17" i="1"/>
  <c r="R17" i="1"/>
  <c r="S17" i="1"/>
  <c r="T17" i="1"/>
  <c r="U17" i="1"/>
  <c r="V17" i="1"/>
  <c r="W17" i="1"/>
  <c r="X17" i="1"/>
  <c r="Y17" i="1"/>
  <c r="O18" i="1"/>
  <c r="P18" i="1"/>
  <c r="Q18" i="1"/>
  <c r="R18" i="1"/>
  <c r="S18" i="1"/>
  <c r="T18" i="1"/>
  <c r="U18" i="1"/>
  <c r="V18" i="1"/>
  <c r="W18" i="1"/>
  <c r="X18" i="1"/>
  <c r="Y18" i="1"/>
  <c r="N18" i="1"/>
  <c r="N17" i="1"/>
  <c r="N16" i="1"/>
  <c r="N15" i="1"/>
  <c r="N14" i="1"/>
  <c r="O5" i="1"/>
  <c r="P5" i="1"/>
  <c r="Q5" i="1"/>
  <c r="R5" i="1"/>
  <c r="S5" i="1"/>
  <c r="T5" i="1"/>
  <c r="U5" i="1"/>
  <c r="V5" i="1"/>
  <c r="W5" i="1"/>
  <c r="X5" i="1"/>
  <c r="Y5" i="1"/>
  <c r="O6" i="1"/>
  <c r="P6" i="1"/>
  <c r="Q6" i="1"/>
  <c r="R6" i="1"/>
  <c r="S6" i="1"/>
  <c r="T6" i="1"/>
  <c r="U6" i="1"/>
  <c r="V6" i="1"/>
  <c r="W6" i="1"/>
  <c r="X6" i="1"/>
  <c r="Y6" i="1"/>
  <c r="O7" i="1"/>
  <c r="P7" i="1"/>
  <c r="Q7" i="1"/>
  <c r="R7" i="1"/>
  <c r="S7" i="1"/>
  <c r="T7" i="1"/>
  <c r="U7" i="1"/>
  <c r="V7" i="1"/>
  <c r="W7" i="1"/>
  <c r="X7" i="1"/>
  <c r="Y7" i="1"/>
  <c r="O8" i="1"/>
  <c r="P8" i="1"/>
  <c r="Q8" i="1"/>
  <c r="R8" i="1"/>
  <c r="S8" i="1"/>
  <c r="T8" i="1"/>
  <c r="U8" i="1"/>
  <c r="V8" i="1"/>
  <c r="W8" i="1"/>
  <c r="X8" i="1"/>
  <c r="Y8" i="1"/>
  <c r="O9" i="1"/>
  <c r="P9" i="1"/>
  <c r="Q9" i="1"/>
  <c r="R9" i="1"/>
  <c r="S9" i="1"/>
  <c r="T9" i="1"/>
  <c r="U9" i="1"/>
  <c r="V9" i="1"/>
  <c r="W9" i="1"/>
  <c r="X9" i="1"/>
  <c r="Y9" i="1"/>
  <c r="O10" i="1"/>
  <c r="P10" i="1"/>
  <c r="Q10" i="1"/>
  <c r="R10" i="1"/>
  <c r="S10" i="1"/>
  <c r="T10" i="1"/>
  <c r="U10" i="1"/>
  <c r="V10" i="1"/>
  <c r="W10" i="1"/>
  <c r="X10" i="1"/>
  <c r="Y10" i="1"/>
  <c r="N10" i="1"/>
  <c r="N9" i="1"/>
  <c r="N8" i="1"/>
  <c r="N7" i="1"/>
  <c r="N6" i="1"/>
  <c r="O11" i="1" l="1"/>
  <c r="S11" i="1"/>
  <c r="W11" i="1"/>
  <c r="R11" i="1"/>
  <c r="N11" i="1"/>
  <c r="Y11" i="1"/>
  <c r="U11" i="1"/>
  <c r="Q11" i="1"/>
  <c r="V11" i="1"/>
  <c r="X11" i="1"/>
  <c r="T11" i="1"/>
  <c r="P11" i="1"/>
  <c r="N19" i="1"/>
  <c r="V19" i="1"/>
  <c r="R19" i="1"/>
  <c r="Y19" i="1"/>
  <c r="U19" i="1"/>
  <c r="Q19" i="1"/>
  <c r="X19" i="1"/>
  <c r="T19" i="1"/>
  <c r="P19" i="1"/>
  <c r="W19" i="1"/>
  <c r="S19" i="1"/>
  <c r="O19" i="1"/>
</calcChain>
</file>

<file path=xl/sharedStrings.xml><?xml version="1.0" encoding="utf-8"?>
<sst xmlns="http://schemas.openxmlformats.org/spreadsheetml/2006/main" count="306" uniqueCount="124">
  <si>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</si>
  <si>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</si>
  <si>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</si>
  <si>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</si>
  <si>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</si>
  <si>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</si>
  <si>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</si>
  <si>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</si>
  <si>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</si>
  <si>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</si>
  <si>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</si>
  <si>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</si>
  <si>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</si>
  <si>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</si>
  <si>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</si>
  <si>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</si>
  <si>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</si>
  <si>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</si>
  <si>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</si>
  <si>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</si>
  <si>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</si>
  <si>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</si>
  <si>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</si>
  <si>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</si>
  <si>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</si>
  <si>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</si>
  <si>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</si>
  <si>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</si>
  <si>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</si>
  <si>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</si>
  <si>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</si>
  <si>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</si>
  <si>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</si>
  <si>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</si>
  <si>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</si>
  <si>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</si>
  <si>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</si>
  <si>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</si>
  <si>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</si>
  <si>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</si>
  <si>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</si>
  <si>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</si>
  <si>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</si>
  <si>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</si>
  <si>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</si>
  <si>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</si>
  <si>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</si>
  <si>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</si>
  <si>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</si>
  <si>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</si>
  <si>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</si>
  <si>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</si>
  <si>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</si>
  <si>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</si>
  <si>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</si>
  <si>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</si>
  <si>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</si>
  <si>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</si>
  <si>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</si>
  <si>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</si>
  <si>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</si>
  <si>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</si>
  <si>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</si>
  <si>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</si>
  <si>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</si>
  <si>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</si>
  <si>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</si>
  <si>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</si>
  <si>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</si>
  <si>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</si>
  <si>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</si>
  <si>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</si>
  <si>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</si>
  <si>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</si>
  <si>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</si>
  <si>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</si>
  <si>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</si>
  <si>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</si>
  <si>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</si>
  <si>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</si>
  <si>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</si>
  <si>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</si>
  <si>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</si>
  <si>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</si>
  <si>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</si>
  <si>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</si>
  <si>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</si>
  <si>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</si>
  <si>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</si>
  <si>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</si>
  <si>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</si>
  <si>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</si>
  <si>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</si>
  <si>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</si>
  <si>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</si>
  <si>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</si>
  <si>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</si>
  <si>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</si>
  <si>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</si>
  <si>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</si>
  <si>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</si>
  <si>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</si>
  <si>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</si>
  <si>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</si>
  <si>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</si>
  <si>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</si>
  <si>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</si>
  <si>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
1-3. hó</t>
  </si>
  <si>
    <t>Közvetett működési költségek*</t>
  </si>
  <si>
    <t>2021
4-6. hó</t>
  </si>
  <si>
    <t xml:space="preserve"> 2021.10-12. hó</t>
  </si>
  <si>
    <t xml:space="preserve"> 2021        7-9. hó</t>
  </si>
  <si>
    <t>2022 Q1</t>
  </si>
  <si>
    <t>2021 Q1</t>
  </si>
  <si>
    <t>2022 Q1-Q1</t>
  </si>
  <si>
    <t>2021 Q1-Q1</t>
  </si>
  <si>
    <t>Igénybevett szolgáltatások</t>
  </si>
  <si>
    <t>2022.03.31
(nem auditált)</t>
  </si>
  <si>
    <t>2021.12.31
(Auditált)</t>
  </si>
  <si>
    <t xml:space="preserve"> 2022 1-3. hó</t>
  </si>
  <si>
    <t>Olaszország</t>
  </si>
  <si>
    <t>Eszközhasználati jog</t>
  </si>
  <si>
    <t>Aktív időbeli elhatárolások</t>
  </si>
  <si>
    <t>Passzív időbeli elhatárolások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</si>
</sst>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2">
    <xf numFmtId="0" fontId="0" fillId="0" borderId="0" xfId="0"/>
    <xf numFmtId="0" fontId="7" fillId="0" borderId="0" xfId="0" applyFont="1"/>
    <xf numFmtId="0" fontId="10" fillId="0" borderId="0" xfId="0" applyFont="1"/>
    <xf numFmtId="0" fontId="5" fillId="0" borderId="0" xfId="0" applyFont="1"/>
    <xf numFmtId="0" fontId="8" fillId="2" borderId="3" xfId="0" applyFont="1" applyFill="1" applyBorder="1" applyAlignment="1">
      <alignment horizontal="center" vertical="center" wrapText="1" readingOrder="1"/>
    </xf>
    <xf numFmtId="0" fontId="3" fillId="0" borderId="0" xfId="0" applyFont="1"/>
    <xf numFmtId="165" fontId="9" fillId="0" borderId="6" xfId="2" applyNumberFormat="1" applyFont="1" applyBorder="1" applyAlignment="1">
      <alignment vertical="center"/>
    </xf>
    <xf numFmtId="165" fontId="9" fillId="0" borderId="6" xfId="2" applyNumberFormat="1" applyFont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 wrapText="1"/>
    </xf>
    <xf numFmtId="165" fontId="9" fillId="0" borderId="8" xfId="2" applyNumberFormat="1" applyFont="1" applyBorder="1" applyAlignment="1">
      <alignment horizontal="center" vertical="center" wrapText="1"/>
    </xf>
    <xf numFmtId="165" fontId="15" fillId="0" borderId="6" xfId="2" applyNumberFormat="1" applyFont="1" applyBorder="1" applyAlignment="1">
      <alignment vertical="center"/>
    </xf>
    <xf numFmtId="165" fontId="9" fillId="0" borderId="6" xfId="2" applyNumberFormat="1" applyFont="1" applyBorder="1" applyAlignment="1">
      <alignment horizontal="left" vertical="center" wrapText="1"/>
    </xf>
    <xf numFmtId="9" fontId="17" fillId="0" borderId="0" xfId="1" applyFont="1"/>
    <xf numFmtId="0" fontId="18" fillId="0" borderId="0" xfId="0" applyFont="1"/>
    <xf numFmtId="14" fontId="12" fillId="0" borderId="6" xfId="2" applyNumberFormat="1" applyFont="1" applyBorder="1" applyAlignment="1">
      <alignment horizontal="left" vertical="top" wrapText="1"/>
    </xf>
    <xf numFmtId="0" fontId="16" fillId="0" borderId="0" xfId="0" quotePrefix="1" applyFont="1"/>
    <xf numFmtId="165" fontId="5" fillId="0" borderId="0" xfId="0" applyNumberFormat="1" applyFont="1"/>
    <xf numFmtId="165" fontId="12" fillId="0" borderId="6" xfId="2" applyNumberFormat="1" applyFont="1" applyBorder="1" applyAlignment="1">
      <alignment vertical="center"/>
    </xf>
    <xf numFmtId="165" fontId="9" fillId="3" borderId="6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9" fontId="8" fillId="0" borderId="0" xfId="1" applyFont="1" applyBorder="1" applyAlignment="1">
      <alignment horizontal="right" vertical="center" wrapText="1" readingOrder="1"/>
    </xf>
    <xf numFmtId="0" fontId="19" fillId="0" borderId="0" xfId="0" applyFont="1" applyFill="1" applyAlignment="1">
      <alignment horizontal="right"/>
    </xf>
    <xf numFmtId="0" fontId="0" fillId="0" borderId="0" xfId="0" applyFill="1"/>
    <xf numFmtId="0" fontId="6" fillId="0" borderId="3" xfId="0" applyFont="1" applyBorder="1" applyAlignment="1">
      <alignment horizontal="left" vertical="top" wrapText="1" indent="1" readingOrder="1"/>
    </xf>
    <xf numFmtId="0" fontId="8" fillId="0" borderId="3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indent="1"/>
    </xf>
    <xf numFmtId="0" fontId="8" fillId="0" borderId="1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7" fillId="0" borderId="0" xfId="0" applyFont="1" applyAlignment="1">
      <alignment vertical="top"/>
    </xf>
    <xf numFmtId="166" fontId="12" fillId="0" borderId="7" xfId="2" applyNumberFormat="1" applyFont="1" applyBorder="1" applyAlignment="1">
      <alignment vertical="center"/>
    </xf>
    <xf numFmtId="166" fontId="9" fillId="0" borderId="7" xfId="2" applyNumberFormat="1" applyFont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165" fontId="9" fillId="3" borderId="15" xfId="2" applyNumberFormat="1" applyFont="1" applyFill="1" applyBorder="1" applyAlignment="1">
      <alignment horizontal="center" vertical="center" wrapText="1"/>
    </xf>
    <xf numFmtId="166" fontId="12" fillId="0" borderId="15" xfId="2" applyNumberFormat="1" applyFont="1" applyBorder="1" applyAlignment="1">
      <alignment vertical="center"/>
    </xf>
    <xf numFmtId="166" fontId="9" fillId="0" borderId="15" xfId="2" applyNumberFormat="1" applyFont="1" applyBorder="1" applyAlignment="1">
      <alignment vertical="center"/>
    </xf>
    <xf numFmtId="165" fontId="9" fillId="0" borderId="0" xfId="2" applyNumberFormat="1" applyFont="1" applyFill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166" fontId="9" fillId="0" borderId="6" xfId="2" applyNumberFormat="1" applyFont="1" applyBorder="1" applyAlignment="1">
      <alignment vertical="center"/>
    </xf>
    <xf numFmtId="166" fontId="9" fillId="0" borderId="17" xfId="2" applyNumberFormat="1" applyFont="1" applyBorder="1" applyAlignment="1">
      <alignment vertical="center"/>
    </xf>
    <xf numFmtId="165" fontId="12" fillId="0" borderId="0" xfId="2" applyNumberFormat="1" applyFont="1" applyBorder="1" applyAlignment="1">
      <alignment vertical="center"/>
    </xf>
    <xf numFmtId="166" fontId="12" fillId="0" borderId="0" xfId="2" applyNumberFormat="1" applyFont="1" applyBorder="1" applyAlignment="1">
      <alignment vertical="center"/>
    </xf>
    <xf numFmtId="168" fontId="12" fillId="0" borderId="0" xfId="1" applyNumberFormat="1" applyFont="1" applyBorder="1" applyAlignment="1">
      <alignment vertical="center"/>
    </xf>
    <xf numFmtId="9" fontId="15" fillId="0" borderId="7" xfId="1" applyFont="1" applyBorder="1" applyAlignment="1">
      <alignment vertical="center"/>
    </xf>
    <xf numFmtId="165" fontId="9" fillId="0" borderId="20" xfId="2" applyNumberFormat="1" applyFont="1" applyBorder="1" applyAlignment="1">
      <alignment vertical="center"/>
    </xf>
    <xf numFmtId="166" fontId="12" fillId="0" borderId="21" xfId="2" applyNumberFormat="1" applyFont="1" applyBorder="1" applyAlignment="1">
      <alignment vertical="center"/>
    </xf>
    <xf numFmtId="166" fontId="12" fillId="0" borderId="6" xfId="2" applyNumberFormat="1" applyFont="1" applyBorder="1" applyAlignment="1">
      <alignment vertical="center"/>
    </xf>
    <xf numFmtId="166" fontId="12" fillId="0" borderId="23" xfId="2" applyNumberFormat="1" applyFont="1" applyBorder="1" applyAlignment="1">
      <alignment vertical="center"/>
    </xf>
    <xf numFmtId="0" fontId="0" fillId="0" borderId="24" xfId="0" applyBorder="1"/>
    <xf numFmtId="165" fontId="14" fillId="0" borderId="10" xfId="2" applyNumberFormat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5" fillId="0" borderId="15" xfId="1" applyFont="1" applyBorder="1" applyAlignment="1">
      <alignment vertical="center"/>
    </xf>
    <xf numFmtId="165" fontId="9" fillId="0" borderId="18" xfId="2" applyNumberFormat="1" applyFont="1" applyBorder="1" applyAlignment="1">
      <alignment horizontal="left" vertical="center" wrapText="1"/>
    </xf>
    <xf numFmtId="166" fontId="9" fillId="0" borderId="13" xfId="2" applyNumberFormat="1" applyFont="1" applyBorder="1" applyAlignment="1">
      <alignment vertical="center"/>
    </xf>
    <xf numFmtId="0" fontId="0" fillId="0" borderId="0" xfId="0" applyBorder="1"/>
    <xf numFmtId="165" fontId="15" fillId="0" borderId="0" xfId="2" applyNumberFormat="1" applyFont="1" applyBorder="1" applyAlignment="1">
      <alignment vertical="center"/>
    </xf>
    <xf numFmtId="9" fontId="15" fillId="0" borderId="0" xfId="1" applyFont="1" applyBorder="1" applyAlignment="1">
      <alignment vertical="center"/>
    </xf>
    <xf numFmtId="168" fontId="9" fillId="0" borderId="0" xfId="1" applyNumberFormat="1" applyFont="1" applyBorder="1" applyAlignment="1">
      <alignment vertical="center"/>
    </xf>
    <xf numFmtId="165" fontId="15" fillId="0" borderId="18" xfId="2" applyNumberFormat="1" applyFont="1" applyBorder="1" applyAlignment="1">
      <alignment vertical="center"/>
    </xf>
    <xf numFmtId="9" fontId="15" fillId="0" borderId="13" xfId="1" applyFont="1" applyBorder="1" applyAlignment="1">
      <alignment vertical="center"/>
    </xf>
    <xf numFmtId="9" fontId="15" fillId="0" borderId="6" xfId="1" applyFont="1" applyBorder="1" applyAlignment="1">
      <alignment vertical="center"/>
    </xf>
    <xf numFmtId="9" fontId="15" fillId="0" borderId="26" xfId="1" applyFont="1" applyBorder="1" applyAlignment="1">
      <alignment vertical="center"/>
    </xf>
    <xf numFmtId="165" fontId="9" fillId="3" borderId="9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Border="1" applyAlignment="1">
      <alignment horizontal="center" vertical="center"/>
    </xf>
    <xf numFmtId="166" fontId="12" fillId="0" borderId="9" xfId="2" applyNumberFormat="1" applyFont="1" applyBorder="1" applyAlignment="1">
      <alignment vertical="center"/>
    </xf>
    <xf numFmtId="166" fontId="9" fillId="0" borderId="9" xfId="2" applyNumberFormat="1" applyFont="1" applyBorder="1" applyAlignment="1">
      <alignment vertical="center"/>
    </xf>
    <xf numFmtId="166" fontId="9" fillId="0" borderId="19" xfId="2" applyNumberFormat="1" applyFont="1" applyBorder="1" applyAlignment="1">
      <alignment vertical="center"/>
    </xf>
    <xf numFmtId="9" fontId="15" fillId="0" borderId="9" xfId="1" applyFont="1" applyBorder="1" applyAlignment="1">
      <alignment vertical="center"/>
    </xf>
    <xf numFmtId="9" fontId="15" fillId="0" borderId="19" xfId="1" applyFont="1" applyBorder="1" applyAlignment="1">
      <alignment vertical="center"/>
    </xf>
    <xf numFmtId="165" fontId="9" fillId="0" borderId="28" xfId="2" applyNumberFormat="1" applyFont="1" applyBorder="1" applyAlignment="1">
      <alignment vertical="center"/>
    </xf>
    <xf numFmtId="9" fontId="15" fillId="0" borderId="27" xfId="1" applyFont="1" applyBorder="1" applyAlignment="1">
      <alignment vertical="center"/>
    </xf>
    <xf numFmtId="2" fontId="15" fillId="0" borderId="26" xfId="1" applyNumberFormat="1" applyFont="1" applyBorder="1" applyAlignment="1">
      <alignment vertical="center"/>
    </xf>
    <xf numFmtId="2" fontId="15" fillId="0" borderId="6" xfId="1" applyNumberFormat="1" applyFont="1" applyBorder="1" applyAlignment="1">
      <alignment vertical="center"/>
    </xf>
    <xf numFmtId="2" fontId="15" fillId="0" borderId="9" xfId="1" applyNumberFormat="1" applyFont="1" applyBorder="1" applyAlignment="1">
      <alignment vertical="center"/>
    </xf>
    <xf numFmtId="165" fontId="15" fillId="0" borderId="28" xfId="2" applyNumberFormat="1" applyFont="1" applyBorder="1" applyAlignment="1">
      <alignment vertical="center"/>
    </xf>
    <xf numFmtId="9" fontId="15" fillId="0" borderId="32" xfId="1" applyFont="1" applyBorder="1" applyAlignment="1">
      <alignment vertical="center"/>
    </xf>
    <xf numFmtId="166" fontId="12" fillId="0" borderId="26" xfId="2" applyNumberFormat="1" applyFont="1" applyBorder="1" applyAlignment="1">
      <alignment vertical="center"/>
    </xf>
    <xf numFmtId="166" fontId="9" fillId="0" borderId="26" xfId="2" applyNumberFormat="1" applyFont="1" applyBorder="1" applyAlignment="1">
      <alignment vertical="center"/>
    </xf>
    <xf numFmtId="165" fontId="9" fillId="0" borderId="31" xfId="2" applyNumberFormat="1" applyFont="1" applyBorder="1" applyAlignment="1">
      <alignment horizontal="center" vertical="center"/>
    </xf>
    <xf numFmtId="165" fontId="12" fillId="0" borderId="26" xfId="2" applyNumberFormat="1" applyFont="1" applyBorder="1" applyAlignment="1">
      <alignment vertical="center"/>
    </xf>
    <xf numFmtId="165" fontId="12" fillId="0" borderId="9" xfId="2" applyNumberFormat="1" applyFont="1" applyBorder="1" applyAlignment="1">
      <alignment vertical="center"/>
    </xf>
    <xf numFmtId="165" fontId="9" fillId="0" borderId="26" xfId="2" applyNumberFormat="1" applyFont="1" applyBorder="1" applyAlignment="1">
      <alignment vertical="center"/>
    </xf>
    <xf numFmtId="165" fontId="9" fillId="0" borderId="9" xfId="2" applyNumberFormat="1" applyFont="1" applyBorder="1" applyAlignment="1">
      <alignment vertical="center"/>
    </xf>
    <xf numFmtId="165" fontId="9" fillId="0" borderId="29" xfId="2" applyNumberFormat="1" applyFont="1" applyBorder="1" applyAlignment="1">
      <alignment vertical="center"/>
    </xf>
    <xf numFmtId="165" fontId="9" fillId="0" borderId="27" xfId="2" applyNumberFormat="1" applyFont="1" applyBorder="1" applyAlignment="1">
      <alignment vertical="center"/>
    </xf>
    <xf numFmtId="165" fontId="12" fillId="0" borderId="7" xfId="2" applyNumberFormat="1" applyFont="1" applyBorder="1" applyAlignment="1">
      <alignment vertical="center"/>
    </xf>
    <xf numFmtId="165" fontId="9" fillId="0" borderId="7" xfId="2" applyNumberFormat="1" applyFont="1" applyBorder="1" applyAlignment="1">
      <alignment vertical="center"/>
    </xf>
    <xf numFmtId="165" fontId="9" fillId="0" borderId="30" xfId="2" applyNumberFormat="1" applyFont="1" applyBorder="1" applyAlignment="1">
      <alignment vertical="center"/>
    </xf>
    <xf numFmtId="0" fontId="20" fillId="0" borderId="28" xfId="0" quotePrefix="1" applyFont="1" applyBorder="1"/>
    <xf numFmtId="166" fontId="12" fillId="0" borderId="28" xfId="2" applyNumberFormat="1" applyFont="1" applyBorder="1" applyAlignment="1">
      <alignment vertical="center"/>
    </xf>
    <xf numFmtId="166" fontId="12" fillId="0" borderId="29" xfId="2" applyNumberFormat="1" applyFont="1" applyBorder="1" applyAlignment="1">
      <alignment vertical="center"/>
    </xf>
    <xf numFmtId="166" fontId="12" fillId="0" borderId="27" xfId="2" applyNumberFormat="1" applyFont="1" applyBorder="1" applyAlignment="1">
      <alignment vertical="center"/>
    </xf>
    <xf numFmtId="169" fontId="9" fillId="0" borderId="7" xfId="2" applyNumberFormat="1" applyFont="1" applyBorder="1" applyAlignment="1">
      <alignment vertical="center"/>
    </xf>
    <xf numFmtId="1" fontId="12" fillId="0" borderId="6" xfId="2" applyNumberFormat="1" applyFont="1" applyBorder="1" applyAlignment="1">
      <alignment vertical="center"/>
    </xf>
    <xf numFmtId="1" fontId="9" fillId="0" borderId="7" xfId="2" applyNumberFormat="1" applyFont="1" applyBorder="1" applyAlignment="1">
      <alignment vertical="center"/>
    </xf>
    <xf numFmtId="165" fontId="9" fillId="3" borderId="26" xfId="2" applyNumberFormat="1" applyFont="1" applyFill="1" applyBorder="1" applyAlignment="1">
      <alignment horizontal="center" vertical="center" wrapText="1"/>
    </xf>
    <xf numFmtId="165" fontId="9" fillId="0" borderId="26" xfId="2" applyNumberFormat="1" applyFont="1" applyBorder="1" applyAlignment="1">
      <alignment horizontal="center" vertical="center"/>
    </xf>
    <xf numFmtId="166" fontId="12" fillId="0" borderId="8" xfId="2" applyNumberFormat="1" applyFont="1" applyBorder="1" applyAlignment="1">
      <alignment vertical="center"/>
    </xf>
    <xf numFmtId="166" fontId="9" fillId="0" borderId="8" xfId="2" applyNumberFormat="1" applyFont="1" applyBorder="1" applyAlignment="1">
      <alignment vertical="center"/>
    </xf>
    <xf numFmtId="9" fontId="15" fillId="0" borderId="8" xfId="1" applyFont="1" applyBorder="1" applyAlignment="1">
      <alignment vertical="center"/>
    </xf>
    <xf numFmtId="169" fontId="9" fillId="0" borderId="8" xfId="2" applyNumberFormat="1" applyFont="1" applyBorder="1" applyAlignment="1">
      <alignment vertical="center"/>
    </xf>
    <xf numFmtId="1" fontId="12" fillId="0" borderId="26" xfId="2" applyNumberFormat="1" applyFont="1" applyBorder="1" applyAlignment="1">
      <alignment vertical="center"/>
    </xf>
    <xf numFmtId="1" fontId="9" fillId="0" borderId="8" xfId="2" applyNumberFormat="1" applyFont="1" applyBorder="1" applyAlignment="1">
      <alignment vertical="center"/>
    </xf>
    <xf numFmtId="1" fontId="12" fillId="0" borderId="9" xfId="2" applyNumberFormat="1" applyFont="1" applyBorder="1" applyAlignment="1">
      <alignment vertical="center"/>
    </xf>
    <xf numFmtId="1" fontId="9" fillId="0" borderId="9" xfId="2" applyNumberFormat="1" applyFont="1" applyBorder="1" applyAlignment="1">
      <alignment vertical="center"/>
    </xf>
    <xf numFmtId="1" fontId="9" fillId="0" borderId="30" xfId="2" applyNumberFormat="1" applyFont="1" applyBorder="1" applyAlignment="1">
      <alignment vertical="center"/>
    </xf>
    <xf numFmtId="1" fontId="9" fillId="0" borderId="27" xfId="2" applyNumberFormat="1" applyFont="1" applyBorder="1" applyAlignment="1">
      <alignment vertical="center"/>
    </xf>
    <xf numFmtId="9" fontId="15" fillId="0" borderId="30" xfId="1" applyFont="1" applyBorder="1" applyAlignment="1">
      <alignment vertical="center"/>
    </xf>
    <xf numFmtId="9" fontId="14" fillId="0" borderId="25" xfId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0" fontId="21" fillId="0" borderId="3" xfId="0" applyFont="1" applyBorder="1" applyAlignment="1">
      <alignment horizontal="left" vertical="top" wrapText="1" readingOrder="1"/>
    </xf>
    <xf numFmtId="0" fontId="22" fillId="0" borderId="3" xfId="0" applyFont="1" applyBorder="1" applyAlignment="1">
      <alignment horizontal="left" vertical="top" wrapText="1" indent="1" readingOrder="1"/>
    </xf>
    <xf numFmtId="0" fontId="22" fillId="0" borderId="3" xfId="0" applyFont="1" applyBorder="1" applyAlignment="1">
      <alignment horizontal="left" vertical="top" wrapText="1" readingOrder="1"/>
    </xf>
    <xf numFmtId="0" fontId="23" fillId="0" borderId="3" xfId="0" applyFont="1" applyBorder="1" applyAlignment="1">
      <alignment horizontal="left" vertical="top" wrapText="1" readingOrder="1"/>
    </xf>
    <xf numFmtId="0" fontId="24" fillId="0" borderId="3" xfId="0" applyFont="1" applyBorder="1" applyAlignment="1">
      <alignment vertical="top" wrapText="1"/>
    </xf>
    <xf numFmtId="165" fontId="9" fillId="0" borderId="17" xfId="2" applyNumberFormat="1" applyFont="1" applyBorder="1" applyAlignment="1">
      <alignment horizontal="center" vertical="center"/>
    </xf>
    <xf numFmtId="166" fontId="12" fillId="0" borderId="17" xfId="2" applyNumberFormat="1" applyFont="1" applyBorder="1" applyAlignment="1">
      <alignment vertical="center"/>
    </xf>
    <xf numFmtId="166" fontId="12" fillId="0" borderId="33" xfId="2" applyNumberFormat="1" applyFont="1" applyBorder="1" applyAlignment="1">
      <alignment vertical="center"/>
    </xf>
    <xf numFmtId="9" fontId="14" fillId="0" borderId="34" xfId="1" applyFont="1" applyBorder="1" applyAlignment="1">
      <alignment vertical="center"/>
    </xf>
    <xf numFmtId="0" fontId="25" fillId="0" borderId="0" xfId="0" applyFont="1"/>
    <xf numFmtId="166" fontId="27" fillId="0" borderId="0" xfId="2" applyNumberFormat="1" applyFont="1" applyBorder="1" applyAlignment="1">
      <alignment vertical="center"/>
    </xf>
    <xf numFmtId="167" fontId="27" fillId="0" borderId="0" xfId="2" applyNumberFormat="1" applyFont="1" applyBorder="1" applyAlignment="1">
      <alignment vertical="center"/>
    </xf>
    <xf numFmtId="168" fontId="27" fillId="0" borderId="0" xfId="1" applyNumberFormat="1" applyFont="1" applyBorder="1" applyAlignment="1">
      <alignment vertical="center"/>
    </xf>
    <xf numFmtId="9" fontId="28" fillId="0" borderId="0" xfId="1" applyFont="1"/>
    <xf numFmtId="9" fontId="28" fillId="0" borderId="0" xfId="1" applyFont="1" applyBorder="1" applyAlignment="1">
      <alignment vertical="center"/>
    </xf>
    <xf numFmtId="9" fontId="28" fillId="0" borderId="0" xfId="1" applyNumberFormat="1" applyFont="1" applyBorder="1" applyAlignment="1">
      <alignment vertical="center"/>
    </xf>
    <xf numFmtId="168" fontId="26" fillId="0" borderId="0" xfId="1" applyNumberFormat="1" applyFont="1" applyBorder="1" applyAlignment="1">
      <alignment vertical="center"/>
    </xf>
    <xf numFmtId="170" fontId="9" fillId="0" borderId="3" xfId="0" applyNumberFormat="1" applyFont="1" applyBorder="1" applyAlignment="1">
      <alignment horizontal="right" vertical="top" wrapText="1"/>
    </xf>
    <xf numFmtId="165" fontId="29" fillId="0" borderId="6" xfId="2" applyNumberFormat="1" applyFont="1" applyBorder="1" applyAlignment="1">
      <alignment horizontal="center" vertical="center" wrapText="1"/>
    </xf>
    <xf numFmtId="165" fontId="29" fillId="0" borderId="9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/>
    </xf>
    <xf numFmtId="169" fontId="9" fillId="0" borderId="6" xfId="2" applyNumberFormat="1" applyFont="1" applyBorder="1" applyAlignment="1">
      <alignment vertical="center"/>
    </xf>
    <xf numFmtId="1" fontId="9" fillId="0" borderId="6" xfId="2" applyNumberFormat="1" applyFont="1" applyBorder="1" applyAlignment="1">
      <alignment vertical="center"/>
    </xf>
    <xf numFmtId="165" fontId="9" fillId="3" borderId="7" xfId="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 readingOrder="1"/>
    </xf>
    <xf numFmtId="0" fontId="21" fillId="2" borderId="2" xfId="0" applyFont="1" applyFill="1" applyBorder="1" applyAlignment="1">
      <alignment horizontal="center" vertical="top" wrapText="1" readingOrder="1"/>
    </xf>
    <xf numFmtId="170" fontId="6" fillId="0" borderId="3" xfId="0" applyNumberFormat="1" applyFont="1" applyBorder="1" applyAlignment="1">
      <alignment horizontal="right" vertical="top" wrapText="1" readingOrder="1"/>
    </xf>
    <xf numFmtId="167" fontId="6" fillId="0" borderId="3" xfId="0" applyNumberFormat="1" applyFont="1" applyBorder="1" applyAlignment="1">
      <alignment horizontal="right" vertical="top" wrapText="1" readingOrder="1"/>
    </xf>
    <xf numFmtId="168" fontId="6" fillId="0" borderId="3" xfId="1" applyNumberFormat="1" applyFont="1" applyBorder="1" applyAlignment="1">
      <alignment horizontal="right" vertical="top" wrapText="1" readingOrder="1"/>
    </xf>
    <xf numFmtId="170" fontId="8" fillId="0" borderId="3" xfId="0" applyNumberFormat="1" applyFont="1" applyBorder="1" applyAlignment="1">
      <alignment horizontal="right" vertical="top" wrapText="1" readingOrder="1"/>
    </xf>
    <xf numFmtId="167" fontId="8" fillId="0" borderId="3" xfId="0" applyNumberFormat="1" applyFont="1" applyBorder="1" applyAlignment="1">
      <alignment horizontal="right" vertical="top" wrapText="1" readingOrder="1"/>
    </xf>
    <xf numFmtId="168" fontId="8" fillId="0" borderId="3" xfId="1" applyNumberFormat="1" applyFont="1" applyBorder="1" applyAlignment="1">
      <alignment horizontal="right" vertical="top" wrapText="1" readingOrder="1"/>
    </xf>
    <xf numFmtId="170" fontId="7" fillId="0" borderId="0" xfId="0" applyNumberFormat="1" applyFont="1" applyAlignment="1">
      <alignment vertical="top"/>
    </xf>
    <xf numFmtId="170" fontId="8" fillId="0" borderId="1" xfId="0" applyNumberFormat="1" applyFont="1" applyBorder="1" applyAlignment="1">
      <alignment horizontal="right" vertical="top" wrapText="1" readingOrder="1"/>
    </xf>
    <xf numFmtId="167" fontId="8" fillId="0" borderId="1" xfId="0" applyNumberFormat="1" applyFont="1" applyBorder="1" applyAlignment="1">
      <alignment horizontal="right" vertical="top" wrapText="1" readingOrder="1"/>
    </xf>
    <xf numFmtId="168" fontId="8" fillId="0" borderId="1" xfId="1" applyNumberFormat="1" applyFont="1" applyBorder="1" applyAlignment="1">
      <alignment horizontal="right" vertical="top" wrapText="1" readingOrder="1"/>
    </xf>
    <xf numFmtId="170" fontId="8" fillId="0" borderId="8" xfId="0" applyNumberFormat="1" applyFont="1" applyBorder="1" applyAlignment="1">
      <alignment horizontal="right" vertical="top" wrapText="1" readingOrder="1"/>
    </xf>
    <xf numFmtId="167" fontId="8" fillId="0" borderId="12" xfId="0" applyNumberFormat="1" applyFont="1" applyBorder="1" applyAlignment="1">
      <alignment horizontal="right" vertical="top" wrapText="1" readingOrder="1"/>
    </xf>
    <xf numFmtId="168" fontId="8" fillId="0" borderId="12" xfId="1" applyNumberFormat="1" applyFont="1" applyBorder="1" applyAlignment="1">
      <alignment horizontal="right" vertical="top" wrapText="1" readingOrder="1"/>
    </xf>
    <xf numFmtId="167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 vertical="top"/>
    </xf>
    <xf numFmtId="9" fontId="14" fillId="0" borderId="30" xfId="1" applyFont="1" applyBorder="1" applyAlignment="1">
      <alignment vertical="center"/>
    </xf>
    <xf numFmtId="165" fontId="9" fillId="0" borderId="9" xfId="2" applyNumberFormat="1" applyFont="1" applyBorder="1" applyAlignment="1">
      <alignment horizontal="center" vertical="center" wrapText="1"/>
    </xf>
    <xf numFmtId="167" fontId="9" fillId="0" borderId="7" xfId="2" applyNumberFormat="1" applyFont="1" applyBorder="1" applyAlignment="1">
      <alignment vertical="center"/>
    </xf>
    <xf numFmtId="168" fontId="9" fillId="0" borderId="9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vertical="center"/>
    </xf>
    <xf numFmtId="168" fontId="12" fillId="0" borderId="9" xfId="1" applyNumberFormat="1" applyFont="1" applyBorder="1" applyAlignment="1">
      <alignment vertical="center"/>
    </xf>
    <xf numFmtId="167" fontId="9" fillId="0" borderId="21" xfId="2" applyNumberFormat="1" applyFont="1" applyBorder="1" applyAlignment="1">
      <alignment vertical="center"/>
    </xf>
    <xf numFmtId="168" fontId="9" fillId="0" borderId="22" xfId="1" applyNumberFormat="1" applyFont="1" applyBorder="1" applyAlignment="1">
      <alignment vertical="center"/>
    </xf>
    <xf numFmtId="171" fontId="15" fillId="0" borderId="7" xfId="1" applyNumberFormat="1" applyFont="1" applyBorder="1" applyAlignment="1">
      <alignment vertical="center"/>
    </xf>
    <xf numFmtId="171" fontId="14" fillId="0" borderId="30" xfId="1" applyNumberFormat="1" applyFont="1" applyBorder="1" applyAlignment="1">
      <alignment vertical="center"/>
    </xf>
    <xf numFmtId="168" fontId="12" fillId="0" borderId="27" xfId="1" applyNumberFormat="1" applyFont="1" applyBorder="1" applyAlignment="1">
      <alignment vertical="center"/>
    </xf>
    <xf numFmtId="167" fontId="9" fillId="0" borderId="13" xfId="2" applyNumberFormat="1" applyFont="1" applyBorder="1" applyAlignment="1">
      <alignment vertical="center"/>
    </xf>
    <xf numFmtId="168" fontId="9" fillId="0" borderId="19" xfId="1" applyNumberFormat="1" applyFont="1" applyBorder="1" applyAlignment="1">
      <alignment vertical="center"/>
    </xf>
    <xf numFmtId="168" fontId="9" fillId="0" borderId="27" xfId="1" applyNumberFormat="1" applyFont="1" applyBorder="1" applyAlignment="1">
      <alignment vertical="center"/>
    </xf>
    <xf numFmtId="167" fontId="9" fillId="0" borderId="30" xfId="2" applyNumberFormat="1" applyFont="1" applyBorder="1" applyAlignment="1">
      <alignment vertical="center"/>
    </xf>
    <xf numFmtId="167" fontId="12" fillId="0" borderId="6" xfId="2" applyNumberFormat="1" applyFont="1" applyBorder="1" applyAlignment="1">
      <alignment vertical="center"/>
    </xf>
    <xf numFmtId="167" fontId="9" fillId="0" borderId="6" xfId="2" applyNumberFormat="1" applyFont="1" applyBorder="1" applyAlignment="1">
      <alignment vertical="center"/>
    </xf>
    <xf numFmtId="167" fontId="9" fillId="0" borderId="28" xfId="2" applyNumberFormat="1" applyFont="1" applyBorder="1" applyAlignment="1">
      <alignment vertical="center"/>
    </xf>
    <xf numFmtId="167" fontId="12" fillId="0" borderId="28" xfId="2" applyNumberFormat="1" applyFont="1" applyBorder="1" applyAlignment="1">
      <alignment vertical="center"/>
    </xf>
    <xf numFmtId="0" fontId="21" fillId="2" borderId="2" xfId="0" applyFont="1" applyFill="1" applyBorder="1" applyAlignment="1">
      <alignment horizontal="center" vertical="center" wrapText="1" readingOrder="1"/>
    </xf>
    <xf numFmtId="0" fontId="21" fillId="2" borderId="3" xfId="0" applyFont="1" applyFill="1" applyBorder="1" applyAlignment="1">
      <alignment horizontal="center" vertical="center" wrapText="1" readingOrder="1"/>
    </xf>
    <xf numFmtId="170" fontId="22" fillId="0" borderId="3" xfId="0" applyNumberFormat="1" applyFont="1" applyBorder="1" applyAlignment="1">
      <alignment horizontal="right" vertical="top" wrapText="1" readingOrder="1"/>
    </xf>
    <xf numFmtId="167" fontId="22" fillId="0" borderId="3" xfId="0" applyNumberFormat="1" applyFont="1" applyBorder="1" applyAlignment="1">
      <alignment horizontal="right" vertical="top" wrapText="1" readingOrder="1"/>
    </xf>
    <xf numFmtId="168" fontId="22" fillId="0" borderId="3" xfId="1" applyNumberFormat="1" applyFont="1" applyBorder="1" applyAlignment="1">
      <alignment horizontal="right" vertical="top" wrapText="1" readingOrder="1"/>
    </xf>
    <xf numFmtId="170" fontId="24" fillId="0" borderId="3" xfId="0" applyNumberFormat="1" applyFont="1" applyBorder="1" applyAlignment="1">
      <alignment vertical="top" wrapText="1"/>
    </xf>
    <xf numFmtId="167" fontId="24" fillId="0" borderId="3" xfId="0" applyNumberFormat="1" applyFont="1" applyBorder="1" applyAlignment="1">
      <alignment vertical="top" wrapText="1"/>
    </xf>
    <xf numFmtId="168" fontId="24" fillId="0" borderId="3" xfId="1" applyNumberFormat="1" applyFont="1" applyBorder="1" applyAlignment="1">
      <alignment vertical="top" wrapText="1"/>
    </xf>
    <xf numFmtId="170" fontId="21" fillId="0" borderId="3" xfId="0" applyNumberFormat="1" applyFont="1" applyBorder="1" applyAlignment="1">
      <alignment horizontal="right" vertical="top" wrapText="1" readingOrder="1"/>
    </xf>
    <xf numFmtId="167" fontId="21" fillId="0" borderId="3" xfId="0" applyNumberFormat="1" applyFont="1" applyBorder="1" applyAlignment="1">
      <alignment horizontal="right" vertical="top" wrapText="1" readingOrder="1"/>
    </xf>
    <xf numFmtId="168" fontId="21" fillId="0" borderId="3" xfId="1" applyNumberFormat="1" applyFont="1" applyBorder="1" applyAlignment="1">
      <alignment horizontal="right" vertical="top" wrapText="1" readingOrder="1"/>
    </xf>
    <xf numFmtId="167" fontId="24" fillId="0" borderId="3" xfId="0" applyNumberFormat="1" applyFont="1" applyBorder="1" applyAlignment="1">
      <alignment horizontal="right" vertical="top" wrapText="1"/>
    </xf>
    <xf numFmtId="168" fontId="24" fillId="0" borderId="3" xfId="1" applyNumberFormat="1" applyFont="1" applyBorder="1" applyAlignment="1">
      <alignment horizontal="right" vertical="top" wrapText="1"/>
    </xf>
    <xf numFmtId="0" fontId="24" fillId="0" borderId="3" xfId="0" applyFont="1" applyBorder="1" applyAlignment="1">
      <alignment horizontal="right" vertical="top" wrapText="1"/>
    </xf>
    <xf numFmtId="170" fontId="24" fillId="0" borderId="3" xfId="0" applyNumberFormat="1" applyFont="1" applyBorder="1" applyAlignment="1">
      <alignment horizontal="right" vertical="top" wrapText="1" readingOrder="1"/>
    </xf>
    <xf numFmtId="170" fontId="24" fillId="0" borderId="3" xfId="0" applyNumberFormat="1" applyFont="1" applyBorder="1" applyAlignment="1">
      <alignment horizontal="right" vertical="top" wrapText="1"/>
    </xf>
    <xf numFmtId="4" fontId="24" fillId="0" borderId="3" xfId="0" applyNumberFormat="1" applyFont="1" applyBorder="1" applyAlignment="1">
      <alignment horizontal="right" vertical="top" wrapText="1"/>
    </xf>
    <xf numFmtId="3" fontId="7" fillId="0" borderId="0" xfId="0" applyNumberFormat="1" applyFont="1" applyAlignment="1">
      <alignment vertical="top"/>
    </xf>
    <xf numFmtId="0" fontId="1" fillId="0" borderId="0" xfId="0" applyFont="1"/>
    <xf numFmtId="166" fontId="12" fillId="0" borderId="0" xfId="2" applyNumberFormat="1" applyFont="1" applyAlignment="1">
      <alignment vertical="center"/>
    </xf>
    <xf numFmtId="165" fontId="9" fillId="3" borderId="6" xfId="2" quotePrefix="1" applyNumberFormat="1" applyFont="1" applyFill="1" applyBorder="1" applyAlignment="1">
      <alignment horizontal="center" vertical="center" wrapText="1"/>
    </xf>
    <xf numFmtId="165" fontId="9" fillId="0" borderId="35" xfId="2" applyNumberFormat="1" applyFont="1" applyBorder="1" applyAlignment="1">
      <alignment vertical="center"/>
    </xf>
    <xf numFmtId="165" fontId="9" fillId="0" borderId="36" xfId="2" applyNumberFormat="1" applyFont="1" applyBorder="1" applyAlignment="1">
      <alignment vertical="center"/>
    </xf>
    <xf numFmtId="168" fontId="9" fillId="0" borderId="37" xfId="1" applyNumberFormat="1" applyFont="1" applyBorder="1" applyAlignment="1">
      <alignment vertical="center"/>
    </xf>
    <xf numFmtId="165" fontId="9" fillId="0" borderId="38" xfId="2" applyNumberFormat="1" applyFont="1" applyBorder="1" applyAlignment="1">
      <alignment vertical="center"/>
    </xf>
    <xf numFmtId="165" fontId="9" fillId="0" borderId="39" xfId="2" applyNumberFormat="1" applyFont="1" applyBorder="1" applyAlignment="1">
      <alignment vertical="center"/>
    </xf>
    <xf numFmtId="165" fontId="9" fillId="0" borderId="37" xfId="2" applyNumberFormat="1" applyFont="1" applyBorder="1" applyAlignment="1">
      <alignment vertical="center"/>
    </xf>
    <xf numFmtId="165" fontId="9" fillId="0" borderId="17" xfId="2" applyNumberFormat="1" applyFont="1" applyBorder="1" applyAlignment="1">
      <alignment vertical="center"/>
    </xf>
    <xf numFmtId="165" fontId="9" fillId="0" borderId="8" xfId="2" applyNumberFormat="1" applyFont="1" applyBorder="1" applyAlignment="1">
      <alignment vertical="center"/>
    </xf>
    <xf numFmtId="166" fontId="9" fillId="0" borderId="36" xfId="2" applyNumberFormat="1" applyFont="1" applyBorder="1" applyAlignment="1">
      <alignment vertical="center"/>
    </xf>
    <xf numFmtId="167" fontId="9" fillId="0" borderId="36" xfId="2" applyNumberFormat="1" applyFont="1" applyBorder="1" applyAlignment="1">
      <alignment vertical="center"/>
    </xf>
    <xf numFmtId="166" fontId="9" fillId="0" borderId="37" xfId="2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 indent="1" readingOrder="1"/>
    </xf>
    <xf numFmtId="0" fontId="21" fillId="2" borderId="4" xfId="0" applyFont="1" applyFill="1" applyBorder="1" applyAlignment="1">
      <alignment horizontal="center" vertical="top" wrapText="1" readingOrder="1"/>
    </xf>
    <xf numFmtId="0" fontId="21" fillId="2" borderId="5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14" fontId="13" fillId="0" borderId="7" xfId="2" applyNumberFormat="1" applyFont="1" applyBorder="1" applyAlignment="1">
      <alignment horizontal="center" vertical="top" wrapText="1"/>
    </xf>
    <xf numFmtId="14" fontId="13" fillId="0" borderId="8" xfId="2" applyNumberFormat="1" applyFont="1" applyBorder="1" applyAlignment="1">
      <alignment horizontal="center" vertical="top" wrapText="1"/>
    </xf>
    <xf numFmtId="14" fontId="13" fillId="0" borderId="31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="55" zoomScaleNormal="55" workbookViewId="0"/>
  </sheetViews>
  <sheetFormatPr defaultRowHeight="14.4" x14ac:dyDescent="0.3"/>
  <cols>
    <col min="1" max="1" width="38.77734375" bestFit="1" customWidth="1"/>
    <col min="2" max="3" width="13.21875" customWidth="1"/>
    <col min="4" max="4" width="8.77734375" bestFit="1" customWidth="1"/>
    <col min="5" max="5" width="11.21875" bestFit="1" customWidth="1"/>
    <col min="6" max="7" width="13.21875" customWidth="1"/>
    <col min="8" max="8" width="9.44140625" bestFit="1" customWidth="1"/>
    <col min="9" max="9" width="11.21875" bestFit="1" customWidth="1"/>
  </cols>
  <sheetData>
    <row r="1" spans="1:9" s="3" customFormat="1" ht="15" thickBot="1" x14ac:dyDescent="0.35">
      <c r="A1" s="134" t="s">
        <v>15</v>
      </c>
      <c r="B1" s="134" t="s">
        <v>112</v>
      </c>
      <c r="C1" s="134" t="s">
        <v>113</v>
      </c>
      <c r="D1" s="203" t="s">
        <v>0</v>
      </c>
      <c r="E1" s="204"/>
      <c r="F1" s="134" t="s">
        <v>114</v>
      </c>
      <c r="G1" s="134" t="s">
        <v>115</v>
      </c>
      <c r="H1" s="203" t="s">
        <v>0</v>
      </c>
      <c r="I1" s="204"/>
    </row>
    <row r="2" spans="1:9" s="3" customFormat="1" ht="29.4" thickBot="1" x14ac:dyDescent="0.35">
      <c r="A2" s="135" t="s">
        <v>88</v>
      </c>
      <c r="B2" s="170" t="s">
        <v>16</v>
      </c>
      <c r="C2" s="170" t="s">
        <v>16</v>
      </c>
      <c r="D2" s="171" t="s">
        <v>69</v>
      </c>
      <c r="E2" s="171" t="s">
        <v>1</v>
      </c>
      <c r="F2" s="170" t="s">
        <v>16</v>
      </c>
      <c r="G2" s="170" t="s">
        <v>16</v>
      </c>
      <c r="H2" s="171" t="s">
        <v>69</v>
      </c>
      <c r="I2" s="171" t="s">
        <v>1</v>
      </c>
    </row>
    <row r="3" spans="1:9" ht="15.75" customHeight="1" thickBot="1" x14ac:dyDescent="0.35">
      <c r="A3" s="111" t="s">
        <v>17</v>
      </c>
      <c r="B3" s="172">
        <v>7915.8432018969579</v>
      </c>
      <c r="C3" s="172">
        <v>2539.0922286364548</v>
      </c>
      <c r="D3" s="173">
        <v>5376.7509732605031</v>
      </c>
      <c r="E3" s="174">
        <v>2.1175878972099924</v>
      </c>
      <c r="F3" s="172">
        <v>7915.8432018969579</v>
      </c>
      <c r="G3" s="172">
        <v>2539.0922286364548</v>
      </c>
      <c r="H3" s="173">
        <v>5376.7509732605031</v>
      </c>
      <c r="I3" s="174">
        <v>2.1175878972099924</v>
      </c>
    </row>
    <row r="4" spans="1:9" ht="15" thickBot="1" x14ac:dyDescent="0.35">
      <c r="A4" s="111" t="s">
        <v>18</v>
      </c>
      <c r="B4" s="172">
        <v>68.065577572664935</v>
      </c>
      <c r="C4" s="172">
        <v>181.8569354095298</v>
      </c>
      <c r="D4" s="173">
        <v>-113.79135783686486</v>
      </c>
      <c r="E4" s="174">
        <v>-0.62571909936024295</v>
      </c>
      <c r="F4" s="172">
        <v>68.065577572664935</v>
      </c>
      <c r="G4" s="172">
        <v>181.8569354095298</v>
      </c>
      <c r="H4" s="173">
        <v>-113.79135783686486</v>
      </c>
      <c r="I4" s="174">
        <v>-0.62571909936024295</v>
      </c>
    </row>
    <row r="5" spans="1:9" ht="30" hidden="1" customHeight="1" thickBot="1" x14ac:dyDescent="0.35">
      <c r="A5" s="111" t="s">
        <v>55</v>
      </c>
      <c r="B5" s="172">
        <v>0</v>
      </c>
      <c r="C5" s="172">
        <v>0</v>
      </c>
      <c r="D5" s="173">
        <v>0</v>
      </c>
      <c r="E5" s="174">
        <v>0</v>
      </c>
      <c r="F5" s="172">
        <v>0</v>
      </c>
      <c r="G5" s="172">
        <v>0</v>
      </c>
      <c r="H5" s="173">
        <v>0</v>
      </c>
      <c r="I5" s="174">
        <v>0</v>
      </c>
    </row>
    <row r="6" spans="1:9" ht="10.5" customHeight="1" thickBot="1" x14ac:dyDescent="0.35">
      <c r="A6" s="111"/>
      <c r="B6" s="175"/>
      <c r="C6" s="175"/>
      <c r="D6" s="176"/>
      <c r="E6" s="177"/>
      <c r="F6" s="175"/>
      <c r="G6" s="175"/>
      <c r="H6" s="176"/>
      <c r="I6" s="177"/>
    </row>
    <row r="7" spans="1:9" ht="29.4" thickBot="1" x14ac:dyDescent="0.35">
      <c r="A7" s="111" t="s">
        <v>19</v>
      </c>
      <c r="B7" s="172">
        <v>67.067336223132429</v>
      </c>
      <c r="C7" s="172">
        <v>-289.07482157200394</v>
      </c>
      <c r="D7" s="173">
        <v>356.14215779513637</v>
      </c>
      <c r="E7" s="174">
        <v>-1.2320068411991634</v>
      </c>
      <c r="F7" s="172">
        <v>67.067336223132429</v>
      </c>
      <c r="G7" s="172">
        <v>-289.07482157200394</v>
      </c>
      <c r="H7" s="173">
        <v>356.14215779513637</v>
      </c>
      <c r="I7" s="174">
        <v>-1.2320068411991634</v>
      </c>
    </row>
    <row r="8" spans="1:9" ht="15" thickBot="1" x14ac:dyDescent="0.35">
      <c r="A8" s="111" t="s">
        <v>20</v>
      </c>
      <c r="B8" s="172">
        <v>72.147501515406447</v>
      </c>
      <c r="C8" s="172">
        <v>58.51329876385806</v>
      </c>
      <c r="D8" s="173">
        <v>13.634202751548386</v>
      </c>
      <c r="E8" s="174">
        <v>0.23301032482499229</v>
      </c>
      <c r="F8" s="172">
        <v>72.147501515406447</v>
      </c>
      <c r="G8" s="172">
        <v>58.51329876385806</v>
      </c>
      <c r="H8" s="173">
        <v>13.634202751548386</v>
      </c>
      <c r="I8" s="174">
        <v>0.23301032482499229</v>
      </c>
    </row>
    <row r="9" spans="1:9" ht="15" thickBot="1" x14ac:dyDescent="0.35">
      <c r="A9" s="111" t="s">
        <v>21</v>
      </c>
      <c r="B9" s="172">
        <v>554.96145316794593</v>
      </c>
      <c r="C9" s="172">
        <v>455.42167589999997</v>
      </c>
      <c r="D9" s="173">
        <v>99.539777267945965</v>
      </c>
      <c r="E9" s="174">
        <v>0.21856618280462037</v>
      </c>
      <c r="F9" s="172">
        <v>554.96145316794593</v>
      </c>
      <c r="G9" s="172">
        <v>455.42167589999997</v>
      </c>
      <c r="H9" s="173">
        <v>99.539777267945965</v>
      </c>
      <c r="I9" s="174">
        <v>0.21856618280462037</v>
      </c>
    </row>
    <row r="10" spans="1:9" ht="15" thickBot="1" x14ac:dyDescent="0.35">
      <c r="A10" s="111" t="s">
        <v>116</v>
      </c>
      <c r="B10" s="184">
        <v>5773.9616982765547</v>
      </c>
      <c r="C10" s="172">
        <v>1652.031730935056</v>
      </c>
      <c r="D10" s="173">
        <v>4121.9299673414989</v>
      </c>
      <c r="E10" s="174">
        <v>2.4950670681176756</v>
      </c>
      <c r="F10" s="172">
        <v>5773.9616982765547</v>
      </c>
      <c r="G10" s="172">
        <v>1652.031730935056</v>
      </c>
      <c r="H10" s="173">
        <v>4121.9299673414989</v>
      </c>
      <c r="I10" s="174">
        <v>2.4950670681176756</v>
      </c>
    </row>
    <row r="11" spans="1:9" ht="15" thickBot="1" x14ac:dyDescent="0.35">
      <c r="A11" s="111" t="s">
        <v>22</v>
      </c>
      <c r="B11" s="172">
        <v>522.16979404659673</v>
      </c>
      <c r="C11" s="172">
        <v>190.95198331852743</v>
      </c>
      <c r="D11" s="173">
        <v>331.21781072806931</v>
      </c>
      <c r="E11" s="174">
        <v>1.7345607255388604</v>
      </c>
      <c r="F11" s="172">
        <v>522.16979404659673</v>
      </c>
      <c r="G11" s="172">
        <v>190.95198331852743</v>
      </c>
      <c r="H11" s="173">
        <v>331.21781072806931</v>
      </c>
      <c r="I11" s="174">
        <v>1.7345607255388604</v>
      </c>
    </row>
    <row r="12" spans="1:9" ht="15" thickBot="1" x14ac:dyDescent="0.35">
      <c r="A12" s="111" t="s">
        <v>24</v>
      </c>
      <c r="B12" s="172">
        <v>103.21500117977881</v>
      </c>
      <c r="C12" s="172">
        <v>220.08425779660578</v>
      </c>
      <c r="D12" s="173">
        <v>-116.86925661682697</v>
      </c>
      <c r="E12" s="174">
        <v>-0.53102051817278761</v>
      </c>
      <c r="F12" s="172">
        <v>103.21500117977881</v>
      </c>
      <c r="G12" s="172">
        <v>220.08425779660578</v>
      </c>
      <c r="H12" s="173">
        <v>-116.86925661682697</v>
      </c>
      <c r="I12" s="174">
        <v>-0.53102051817278761</v>
      </c>
    </row>
    <row r="13" spans="1:9" ht="15" thickBot="1" x14ac:dyDescent="0.35">
      <c r="A13" s="110" t="s">
        <v>72</v>
      </c>
      <c r="B13" s="178">
        <v>890.38599506020819</v>
      </c>
      <c r="C13" s="178">
        <v>433.02103890394119</v>
      </c>
      <c r="D13" s="179">
        <v>457.364956156267</v>
      </c>
      <c r="E13" s="180">
        <v>1.0562187863064227</v>
      </c>
      <c r="F13" s="178">
        <v>890.38599506020819</v>
      </c>
      <c r="G13" s="178">
        <v>433.02103890394119</v>
      </c>
      <c r="H13" s="179">
        <v>457.364956156267</v>
      </c>
      <c r="I13" s="180">
        <v>1.0562187863064227</v>
      </c>
    </row>
    <row r="14" spans="1:9" ht="15" thickBot="1" x14ac:dyDescent="0.35">
      <c r="A14" s="111" t="s">
        <v>23</v>
      </c>
      <c r="B14" s="172">
        <v>84.872783742214509</v>
      </c>
      <c r="C14" s="172">
        <v>31.278410175393546</v>
      </c>
      <c r="D14" s="173">
        <v>53.594373566820963</v>
      </c>
      <c r="E14" s="174">
        <v>1.7134622017644359</v>
      </c>
      <c r="F14" s="172">
        <v>84.872783742214509</v>
      </c>
      <c r="G14" s="172">
        <v>31.278410175393546</v>
      </c>
      <c r="H14" s="173">
        <v>53.594373566820963</v>
      </c>
      <c r="I14" s="174">
        <v>1.7134622017644359</v>
      </c>
    </row>
    <row r="15" spans="1:9" ht="15" thickBot="1" x14ac:dyDescent="0.35">
      <c r="A15" s="111" t="s">
        <v>62</v>
      </c>
      <c r="B15" s="172">
        <v>67.527675229261959</v>
      </c>
      <c r="C15" s="172">
        <v>32.102209608260885</v>
      </c>
      <c r="D15" s="173">
        <v>35.425465621001074</v>
      </c>
      <c r="E15" s="174">
        <v>1.103521098805766</v>
      </c>
      <c r="F15" s="172">
        <v>67.527675229261959</v>
      </c>
      <c r="G15" s="172">
        <v>32.102209608260885</v>
      </c>
      <c r="H15" s="173">
        <v>35.425465621001074</v>
      </c>
      <c r="I15" s="174">
        <v>1.103521098805766</v>
      </c>
    </row>
    <row r="16" spans="1:9" ht="15" thickBot="1" x14ac:dyDescent="0.35">
      <c r="A16" s="110" t="s">
        <v>42</v>
      </c>
      <c r="B16" s="178">
        <v>737.98553608873169</v>
      </c>
      <c r="C16" s="178">
        <v>369.64041912028677</v>
      </c>
      <c r="D16" s="179">
        <v>368.34511696844493</v>
      </c>
      <c r="E16" s="180">
        <v>0.99649577782937115</v>
      </c>
      <c r="F16" s="178">
        <v>737.98553608873169</v>
      </c>
      <c r="G16" s="178">
        <v>369.64041912028677</v>
      </c>
      <c r="H16" s="179">
        <v>368.34511696844493</v>
      </c>
      <c r="I16" s="180">
        <v>0.99649577782937115</v>
      </c>
    </row>
    <row r="17" spans="1:9" ht="15" thickBot="1" x14ac:dyDescent="0.35">
      <c r="A17" s="111" t="s">
        <v>25</v>
      </c>
      <c r="B17" s="172">
        <v>60.398267644591925</v>
      </c>
      <c r="C17" s="172">
        <v>22.434469171638607</v>
      </c>
      <c r="D17" s="173">
        <v>37.963798472953314</v>
      </c>
      <c r="E17" s="174">
        <v>1.6922084575527512</v>
      </c>
      <c r="F17" s="172">
        <v>60.398267644591925</v>
      </c>
      <c r="G17" s="172">
        <v>22.434469171638607</v>
      </c>
      <c r="H17" s="173">
        <v>37.963798472953314</v>
      </c>
      <c r="I17" s="174">
        <v>1.6922084575527512</v>
      </c>
    </row>
    <row r="18" spans="1:9" ht="15" thickBot="1" x14ac:dyDescent="0.35">
      <c r="A18" s="111" t="s">
        <v>26</v>
      </c>
      <c r="B18" s="172">
        <v>153.91670751455237</v>
      </c>
      <c r="C18" s="172">
        <v>73.743538892202238</v>
      </c>
      <c r="D18" s="173">
        <v>80.173168622350133</v>
      </c>
      <c r="E18" s="174">
        <v>1.0871890585498845</v>
      </c>
      <c r="F18" s="172">
        <v>153.91670751455237</v>
      </c>
      <c r="G18" s="172">
        <v>73.743538892202238</v>
      </c>
      <c r="H18" s="173">
        <v>80.173168622350133</v>
      </c>
      <c r="I18" s="174">
        <v>1.0871890585498845</v>
      </c>
    </row>
    <row r="19" spans="1:9" ht="29.4" thickBot="1" x14ac:dyDescent="0.35">
      <c r="A19" s="111" t="s">
        <v>102</v>
      </c>
      <c r="B19" s="172">
        <v>21.732124053795964</v>
      </c>
      <c r="C19" s="172">
        <v>23.963273144898771</v>
      </c>
      <c r="D19" s="173">
        <v>-2.2311490911028073</v>
      </c>
      <c r="E19" s="174">
        <v>-9.3107025806187405E-2</v>
      </c>
      <c r="F19" s="172">
        <v>21.732124053795964</v>
      </c>
      <c r="G19" s="172">
        <v>23.963273144898771</v>
      </c>
      <c r="H19" s="173">
        <v>-2.2311490911028073</v>
      </c>
      <c r="I19" s="174">
        <v>-9.3107025806187405E-2</v>
      </c>
    </row>
    <row r="20" spans="1:9" ht="15" thickBot="1" x14ac:dyDescent="0.35">
      <c r="A20" s="110" t="s">
        <v>27</v>
      </c>
      <c r="B20" s="178">
        <v>666.19922027256712</v>
      </c>
      <c r="C20" s="178">
        <v>342.29462254462192</v>
      </c>
      <c r="D20" s="179">
        <v>323.9045977279452</v>
      </c>
      <c r="E20" s="180">
        <v>0.94627428067678931</v>
      </c>
      <c r="F20" s="178">
        <v>666.19922027256712</v>
      </c>
      <c r="G20" s="178">
        <v>342.29462254462192</v>
      </c>
      <c r="H20" s="179">
        <v>323.9045977279452</v>
      </c>
      <c r="I20" s="180">
        <v>0.94627428067678931</v>
      </c>
    </row>
    <row r="21" spans="1:9" ht="24" customHeight="1" thickBot="1" x14ac:dyDescent="0.35">
      <c r="A21" s="111" t="s">
        <v>28</v>
      </c>
      <c r="B21" s="172">
        <v>103.01595254529764</v>
      </c>
      <c r="C21" s="172">
        <v>52.857379239160821</v>
      </c>
      <c r="D21" s="173">
        <v>50.158573306136816</v>
      </c>
      <c r="E21" s="174">
        <v>0.94894173771247969</v>
      </c>
      <c r="F21" s="172">
        <v>103.01595254529764</v>
      </c>
      <c r="G21" s="172">
        <v>52.857379239160821</v>
      </c>
      <c r="H21" s="173">
        <v>50.158573306136816</v>
      </c>
      <c r="I21" s="174">
        <v>0.94894173771247969</v>
      </c>
    </row>
    <row r="22" spans="1:9" ht="15" thickBot="1" x14ac:dyDescent="0.35">
      <c r="A22" s="110" t="s">
        <v>29</v>
      </c>
      <c r="B22" s="178">
        <v>563.18326772726948</v>
      </c>
      <c r="C22" s="178">
        <v>289.4372433054611</v>
      </c>
      <c r="D22" s="179">
        <v>273.74602442180839</v>
      </c>
      <c r="E22" s="180">
        <v>0.94578714644855577</v>
      </c>
      <c r="F22" s="178">
        <v>563.18326772726948</v>
      </c>
      <c r="G22" s="178">
        <v>289.4372433054611</v>
      </c>
      <c r="H22" s="179">
        <v>273.74602442180839</v>
      </c>
      <c r="I22" s="180">
        <v>0.94578714644855577</v>
      </c>
    </row>
    <row r="23" spans="1:9" ht="29.4" thickBot="1" x14ac:dyDescent="0.35">
      <c r="A23" s="111" t="s">
        <v>30</v>
      </c>
      <c r="B23" s="172">
        <v>46.490507529490948</v>
      </c>
      <c r="C23" s="172">
        <v>24.926692179860932</v>
      </c>
      <c r="D23" s="173">
        <v>21.563815349630016</v>
      </c>
      <c r="E23" s="174">
        <v>0.86508932649523818</v>
      </c>
      <c r="F23" s="172">
        <v>46.490507529490948</v>
      </c>
      <c r="G23" s="172">
        <v>24.926692179860932</v>
      </c>
      <c r="H23" s="173">
        <v>21.563815349630016</v>
      </c>
      <c r="I23" s="174">
        <v>0.86508932649523818</v>
      </c>
    </row>
    <row r="24" spans="1:9" ht="15" thickBot="1" x14ac:dyDescent="0.35">
      <c r="A24" s="110" t="s">
        <v>31</v>
      </c>
      <c r="B24" s="178">
        <v>46.490507529490948</v>
      </c>
      <c r="C24" s="178">
        <v>24.926692179860932</v>
      </c>
      <c r="D24" s="179">
        <v>21.563815349630016</v>
      </c>
      <c r="E24" s="174">
        <v>0.86508932649523818</v>
      </c>
      <c r="F24" s="178">
        <v>46.490507529490948</v>
      </c>
      <c r="G24" s="178">
        <v>24.926692179860932</v>
      </c>
      <c r="H24" s="179">
        <v>21.563815349630016</v>
      </c>
      <c r="I24" s="174">
        <v>0.86508932649523818</v>
      </c>
    </row>
    <row r="25" spans="1:9" ht="7.5" customHeight="1" thickBot="1" x14ac:dyDescent="0.35">
      <c r="A25" s="112"/>
      <c r="B25" s="175"/>
      <c r="C25" s="175"/>
      <c r="D25" s="176"/>
      <c r="E25" s="177"/>
      <c r="F25" s="175"/>
      <c r="G25" s="175"/>
      <c r="H25" s="176"/>
      <c r="I25" s="177"/>
    </row>
    <row r="26" spans="1:9" ht="15" thickBot="1" x14ac:dyDescent="0.35">
      <c r="A26" s="110" t="s">
        <v>32</v>
      </c>
      <c r="B26" s="178">
        <v>609.67377525676045</v>
      </c>
      <c r="C26" s="178">
        <v>314.36393548532203</v>
      </c>
      <c r="D26" s="179">
        <v>295.30983977143842</v>
      </c>
      <c r="E26" s="180">
        <v>0.93938841717174881</v>
      </c>
      <c r="F26" s="178">
        <v>609.67377525676045</v>
      </c>
      <c r="G26" s="178">
        <v>314.36393548532203</v>
      </c>
      <c r="H26" s="179">
        <v>295.30983977143842</v>
      </c>
      <c r="I26" s="180">
        <v>0.93938841717174881</v>
      </c>
    </row>
    <row r="27" spans="1:9" ht="15" thickBot="1" x14ac:dyDescent="0.35">
      <c r="A27" s="113" t="s">
        <v>33</v>
      </c>
      <c r="B27" s="185"/>
      <c r="C27" s="185"/>
      <c r="D27" s="181"/>
      <c r="E27" s="182"/>
      <c r="F27" s="185"/>
      <c r="G27" s="185"/>
      <c r="H27" s="181"/>
      <c r="I27" s="182"/>
    </row>
    <row r="28" spans="1:9" ht="15" thickBot="1" x14ac:dyDescent="0.35">
      <c r="A28" s="111" t="s">
        <v>34</v>
      </c>
      <c r="B28" s="172">
        <v>551.45077744046603</v>
      </c>
      <c r="C28" s="172">
        <v>323.35866243365007</v>
      </c>
      <c r="D28" s="173">
        <v>228.09211500681596</v>
      </c>
      <c r="E28" s="174">
        <v>0.70538427296228123</v>
      </c>
      <c r="F28" s="172">
        <v>551.45077744046603</v>
      </c>
      <c r="G28" s="172">
        <v>323.35866243365007</v>
      </c>
      <c r="H28" s="173">
        <v>228.09211500681596</v>
      </c>
      <c r="I28" s="174">
        <v>0.70538427296228123</v>
      </c>
    </row>
    <row r="29" spans="1:9" ht="22.05" customHeight="1" thickBot="1" x14ac:dyDescent="0.35">
      <c r="A29" s="111" t="s">
        <v>35</v>
      </c>
      <c r="B29" s="172">
        <v>58.222997816295035</v>
      </c>
      <c r="C29" s="172">
        <v>-8.9947269483283652</v>
      </c>
      <c r="D29" s="173">
        <v>67.217724764623398</v>
      </c>
      <c r="E29" s="174">
        <v>-7.4730144840156099</v>
      </c>
      <c r="F29" s="172">
        <v>58.222997816295035</v>
      </c>
      <c r="G29" s="172">
        <v>-8.9947269483283652</v>
      </c>
      <c r="H29" s="173">
        <v>67.217724764623398</v>
      </c>
      <c r="I29" s="174">
        <v>-7.4730144840156099</v>
      </c>
    </row>
    <row r="30" spans="1:9" ht="12" customHeight="1" thickBot="1" x14ac:dyDescent="0.35">
      <c r="A30" s="114"/>
      <c r="B30" s="183"/>
      <c r="C30" s="186"/>
      <c r="D30" s="181"/>
      <c r="E30" s="182"/>
      <c r="F30" s="183"/>
      <c r="G30" s="186"/>
      <c r="H30" s="181"/>
      <c r="I30" s="182"/>
    </row>
    <row r="31" spans="1:9" ht="29.55" customHeight="1" thickBot="1" x14ac:dyDescent="0.35">
      <c r="A31" s="110" t="s">
        <v>36</v>
      </c>
      <c r="B31" s="178">
        <v>14.298874489783246</v>
      </c>
      <c r="C31" s="178">
        <v>8.0517628095942513</v>
      </c>
      <c r="D31" s="179">
        <v>6.2471116801889952</v>
      </c>
      <c r="E31" s="180">
        <v>0.77586881629760818</v>
      </c>
      <c r="F31" s="178">
        <v>14.298874489783246</v>
      </c>
      <c r="G31" s="178">
        <v>8.0517628095942513</v>
      </c>
      <c r="H31" s="179">
        <v>6.2471116801889952</v>
      </c>
      <c r="I31" s="180">
        <v>0.77586881629760818</v>
      </c>
    </row>
    <row r="32" spans="1:9" x14ac:dyDescent="0.3">
      <c r="A32" s="19"/>
      <c r="B32" s="20"/>
      <c r="C32" s="20"/>
      <c r="D32" s="20"/>
      <c r="E32" s="21"/>
      <c r="F32" s="20"/>
      <c r="G32" s="20"/>
      <c r="H32" s="20"/>
      <c r="I32" s="21"/>
    </row>
    <row r="33" spans="3:8" x14ac:dyDescent="0.3">
      <c r="C33" s="22" t="s">
        <v>61</v>
      </c>
      <c r="D33" s="23"/>
      <c r="E33" s="23"/>
      <c r="F33" s="23"/>
      <c r="G33" s="22" t="s">
        <v>61</v>
      </c>
      <c r="H33" s="23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zoomScale="70" zoomScaleNormal="70" zoomScaleSheetLayoutView="100" workbookViewId="0">
      <selection activeCell="L21" sqref="L21"/>
    </sheetView>
  </sheetViews>
  <sheetFormatPr defaultRowHeight="14.4" x14ac:dyDescent="0.3"/>
  <cols>
    <col min="1" max="1" width="37.21875" bestFit="1" customWidth="1"/>
    <col min="2" max="3" width="17" customWidth="1"/>
    <col min="4" max="4" width="9.44140625" bestFit="1" customWidth="1"/>
    <col min="5" max="5" width="12.5546875" bestFit="1" customWidth="1"/>
  </cols>
  <sheetData>
    <row r="1" spans="1:6" s="3" customFormat="1" ht="15" customHeight="1" thickBot="1" x14ac:dyDescent="0.35">
      <c r="A1" s="205" t="s">
        <v>87</v>
      </c>
      <c r="B1" s="205" t="s">
        <v>117</v>
      </c>
      <c r="C1" s="205" t="s">
        <v>118</v>
      </c>
      <c r="D1" s="207" t="s">
        <v>0</v>
      </c>
      <c r="E1" s="208"/>
      <c r="F1" s="2"/>
    </row>
    <row r="2" spans="1:6" s="3" customFormat="1" ht="15" thickBot="1" x14ac:dyDescent="0.35">
      <c r="A2" s="206"/>
      <c r="B2" s="206"/>
      <c r="C2" s="206"/>
      <c r="D2" s="4" t="s">
        <v>69</v>
      </c>
      <c r="E2" s="4" t="s">
        <v>1</v>
      </c>
      <c r="F2" s="2"/>
    </row>
    <row r="3" spans="1:6" s="3" customFormat="1" ht="15" thickBot="1" x14ac:dyDescent="0.35">
      <c r="A3" s="24" t="s">
        <v>2</v>
      </c>
      <c r="B3" s="136">
        <v>10562.785634744658</v>
      </c>
      <c r="C3" s="136">
        <v>1775.5229455430806</v>
      </c>
      <c r="D3" s="137">
        <v>8787.2626892015778</v>
      </c>
      <c r="E3" s="138">
        <v>4.9491124354429621</v>
      </c>
      <c r="F3" s="2"/>
    </row>
    <row r="4" spans="1:6" ht="15" thickBot="1" x14ac:dyDescent="0.35">
      <c r="A4" s="24" t="s">
        <v>3</v>
      </c>
      <c r="B4" s="136">
        <v>1859.5</v>
      </c>
      <c r="C4" s="136">
        <v>1849.5</v>
      </c>
      <c r="D4" s="137">
        <v>10</v>
      </c>
      <c r="E4" s="138">
        <v>5.406866720735334E-3</v>
      </c>
      <c r="F4" s="1"/>
    </row>
    <row r="5" spans="1:6" ht="15" thickBot="1" x14ac:dyDescent="0.35">
      <c r="A5" s="24" t="s">
        <v>4</v>
      </c>
      <c r="B5" s="136">
        <v>1681.4606774974998</v>
      </c>
      <c r="C5" s="136">
        <v>409.06997427999994</v>
      </c>
      <c r="D5" s="137">
        <v>1272.3907032174998</v>
      </c>
      <c r="E5" s="138">
        <v>3.1104475596308974</v>
      </c>
      <c r="F5" s="1"/>
    </row>
    <row r="6" spans="1:6" ht="15" thickBot="1" x14ac:dyDescent="0.35">
      <c r="A6" s="24" t="s">
        <v>121</v>
      </c>
      <c r="B6" s="136">
        <v>1526.9281581464338</v>
      </c>
      <c r="C6" s="136">
        <v>347.38049407592189</v>
      </c>
      <c r="D6" s="137">
        <v>1179.5476640705119</v>
      </c>
      <c r="E6" s="138">
        <v>3.3955495031701908</v>
      </c>
      <c r="F6" s="1"/>
    </row>
    <row r="7" spans="1:6" ht="15" thickBot="1" x14ac:dyDescent="0.35">
      <c r="A7" s="24" t="s">
        <v>66</v>
      </c>
      <c r="B7" s="136">
        <v>1041.2218132307316</v>
      </c>
      <c r="C7" s="136">
        <v>1209.9877666224147</v>
      </c>
      <c r="D7" s="137">
        <v>-168.76595339168307</v>
      </c>
      <c r="E7" s="138">
        <v>-0.13947740468713984</v>
      </c>
      <c r="F7" s="1"/>
    </row>
    <row r="8" spans="1:6" ht="15" thickBot="1" x14ac:dyDescent="0.35">
      <c r="A8" s="25" t="s">
        <v>67</v>
      </c>
      <c r="B8" s="139">
        <v>16671.896283619324</v>
      </c>
      <c r="C8" s="139">
        <v>5244.0806864454953</v>
      </c>
      <c r="D8" s="140">
        <v>11427.815597173829</v>
      </c>
      <c r="E8" s="141">
        <v>2.1791837846262712</v>
      </c>
      <c r="F8" s="1"/>
    </row>
    <row r="9" spans="1:6" ht="15" thickBot="1" x14ac:dyDescent="0.35">
      <c r="A9" s="24" t="s">
        <v>7</v>
      </c>
      <c r="B9" s="136">
        <v>7377.0521239610034</v>
      </c>
      <c r="C9" s="136">
        <v>7418.8703522996884</v>
      </c>
      <c r="D9" s="137">
        <v>-41.818228338685003</v>
      </c>
      <c r="E9" s="138">
        <v>-5.6367379874379744E-3</v>
      </c>
      <c r="F9" s="1"/>
    </row>
    <row r="10" spans="1:6" ht="15" thickBot="1" x14ac:dyDescent="0.35">
      <c r="A10" s="24" t="s">
        <v>8</v>
      </c>
      <c r="B10" s="136">
        <v>3702.9927332313259</v>
      </c>
      <c r="C10" s="136">
        <v>2102.0513266047064</v>
      </c>
      <c r="D10" s="137">
        <v>1600.9414066266195</v>
      </c>
      <c r="E10" s="138">
        <v>0.76160909410927935</v>
      </c>
      <c r="F10" s="1"/>
    </row>
    <row r="11" spans="1:6" ht="15" thickBot="1" x14ac:dyDescent="0.35">
      <c r="A11" s="24" t="s">
        <v>59</v>
      </c>
      <c r="B11" s="136">
        <v>1881.4252960000001</v>
      </c>
      <c r="C11" s="136">
        <v>1270.5035719999998</v>
      </c>
      <c r="D11" s="137">
        <v>610.92172400000027</v>
      </c>
      <c r="E11" s="138">
        <v>0.48085006407207515</v>
      </c>
      <c r="F11" s="1"/>
    </row>
    <row r="12" spans="1:6" ht="15" thickBot="1" x14ac:dyDescent="0.35">
      <c r="A12" s="26" t="s">
        <v>105</v>
      </c>
      <c r="B12" s="142">
        <v>7007.1530240168004</v>
      </c>
      <c r="C12" s="136">
        <v>5226.5277550324145</v>
      </c>
      <c r="D12" s="137">
        <v>1780.6252689843859</v>
      </c>
      <c r="E12" s="138">
        <v>0.34068990971489493</v>
      </c>
      <c r="F12" s="1"/>
    </row>
    <row r="13" spans="1:6" ht="15" thickBot="1" x14ac:dyDescent="0.35">
      <c r="A13" s="26" t="s">
        <v>122</v>
      </c>
      <c r="B13" s="142">
        <v>1857.896831943709</v>
      </c>
      <c r="C13" s="136">
        <v>734.51285286850873</v>
      </c>
      <c r="D13" s="137">
        <v>1123.3839790752004</v>
      </c>
      <c r="E13" s="138">
        <v>1.529427258744384</v>
      </c>
      <c r="F13" s="1"/>
    </row>
    <row r="14" spans="1:6" ht="15" thickBot="1" x14ac:dyDescent="0.35">
      <c r="A14" s="24" t="s">
        <v>66</v>
      </c>
      <c r="B14" s="127">
        <v>2635.6326987600005</v>
      </c>
      <c r="C14" s="127">
        <v>615.91109185546156</v>
      </c>
      <c r="D14" s="137">
        <v>2019.7216069045389</v>
      </c>
      <c r="E14" s="138">
        <v>3.2792421399978871</v>
      </c>
      <c r="F14" s="1"/>
    </row>
    <row r="15" spans="1:6" x14ac:dyDescent="0.3">
      <c r="A15" s="27" t="s">
        <v>12</v>
      </c>
      <c r="B15" s="143">
        <v>24462.152707912839</v>
      </c>
      <c r="C15" s="143">
        <v>17368.376950660779</v>
      </c>
      <c r="D15" s="144">
        <v>7093.7757572520604</v>
      </c>
      <c r="E15" s="145">
        <v>0.408430550384973</v>
      </c>
      <c r="F15" s="1"/>
    </row>
    <row r="16" spans="1:6" x14ac:dyDescent="0.3">
      <c r="A16" s="28" t="s">
        <v>14</v>
      </c>
      <c r="B16" s="146">
        <v>41134.048991532167</v>
      </c>
      <c r="C16" s="146">
        <v>22612.457637106272</v>
      </c>
      <c r="D16" s="147">
        <v>18521.591354425895</v>
      </c>
      <c r="E16" s="148">
        <v>0.81908794044715394</v>
      </c>
      <c r="F16" s="1"/>
    </row>
    <row r="17" spans="1:6" ht="15" thickBot="1" x14ac:dyDescent="0.35">
      <c r="A17" s="29"/>
      <c r="B17" s="187"/>
      <c r="C17" s="187"/>
      <c r="D17" s="149"/>
      <c r="E17" s="150"/>
      <c r="F17" s="1"/>
    </row>
    <row r="18" spans="1:6" ht="15" thickBot="1" x14ac:dyDescent="0.35">
      <c r="A18" s="25" t="s">
        <v>5</v>
      </c>
      <c r="B18" s="139">
        <v>7908.8143229178295</v>
      </c>
      <c r="C18" s="139">
        <v>6921.4637382153469</v>
      </c>
      <c r="D18" s="140">
        <v>987.35058470248259</v>
      </c>
      <c r="E18" s="141">
        <v>0.14265054648065878</v>
      </c>
      <c r="F18" s="1"/>
    </row>
    <row r="19" spans="1:6" ht="15" thickBot="1" x14ac:dyDescent="0.35">
      <c r="A19" s="24" t="s">
        <v>6</v>
      </c>
      <c r="B19" s="136">
        <v>14534.430248660001</v>
      </c>
      <c r="C19" s="136">
        <v>6909.5139263999999</v>
      </c>
      <c r="D19" s="137">
        <v>7624.9163222600009</v>
      </c>
      <c r="E19" s="138">
        <v>1.1035387443285378</v>
      </c>
      <c r="F19" s="1"/>
    </row>
    <row r="20" spans="1:6" ht="15" thickBot="1" x14ac:dyDescent="0.35">
      <c r="A20" s="24" t="s">
        <v>66</v>
      </c>
      <c r="B20" s="136">
        <v>4995.0770118306737</v>
      </c>
      <c r="C20" s="136">
        <v>591.27495805948547</v>
      </c>
      <c r="D20" s="137">
        <v>4403.8020537711882</v>
      </c>
      <c r="E20" s="138">
        <v>7.4479766033455821</v>
      </c>
      <c r="F20" s="1"/>
    </row>
    <row r="21" spans="1:6" ht="15" thickBot="1" x14ac:dyDescent="0.35">
      <c r="A21" s="25" t="s">
        <v>9</v>
      </c>
      <c r="B21" s="139">
        <v>19529.507260490675</v>
      </c>
      <c r="C21" s="139">
        <v>7500.7888844594854</v>
      </c>
      <c r="D21" s="140">
        <v>12028.718376031189</v>
      </c>
      <c r="E21" s="141">
        <v>1.6036604364312796</v>
      </c>
      <c r="F21" s="1"/>
    </row>
    <row r="22" spans="1:6" ht="15" thickBot="1" x14ac:dyDescent="0.35">
      <c r="A22" s="24" t="s">
        <v>10</v>
      </c>
      <c r="B22" s="136">
        <v>4733.7673400399999</v>
      </c>
      <c r="C22" s="136">
        <v>4373.3871250000002</v>
      </c>
      <c r="D22" s="137">
        <v>360.38021503999971</v>
      </c>
      <c r="E22" s="138">
        <v>8.2402999034758367E-2</v>
      </c>
      <c r="F22" s="1"/>
    </row>
    <row r="23" spans="1:6" ht="15" thickBot="1" x14ac:dyDescent="0.35">
      <c r="A23" s="24" t="s">
        <v>11</v>
      </c>
      <c r="B23" s="136">
        <v>2092.9863750824002</v>
      </c>
      <c r="C23" s="136">
        <v>1321.0596605940002</v>
      </c>
      <c r="D23" s="137">
        <v>771.92671448839997</v>
      </c>
      <c r="E23" s="138">
        <v>0.5843238859790113</v>
      </c>
      <c r="F23" s="1"/>
    </row>
    <row r="24" spans="1:6" ht="15" thickBot="1" x14ac:dyDescent="0.35">
      <c r="A24" s="202" t="s">
        <v>123</v>
      </c>
      <c r="B24" s="136">
        <v>1588.8914309372001</v>
      </c>
      <c r="C24" s="136">
        <v>369.28033627099995</v>
      </c>
      <c r="D24" s="137">
        <v>1219.6110946662002</v>
      </c>
      <c r="E24" s="138">
        <v>3.3026700175315504</v>
      </c>
      <c r="F24" s="1"/>
    </row>
    <row r="25" spans="1:6" ht="15" thickBot="1" x14ac:dyDescent="0.35">
      <c r="A25" s="26" t="s">
        <v>66</v>
      </c>
      <c r="B25" s="142">
        <v>5280.0822617090871</v>
      </c>
      <c r="C25" s="142">
        <v>2126.4778928037122</v>
      </c>
      <c r="D25" s="137">
        <v>3153.6043689053749</v>
      </c>
      <c r="E25" s="138">
        <v>1.4830177071567954</v>
      </c>
      <c r="F25" s="1"/>
    </row>
    <row r="26" spans="1:6" x14ac:dyDescent="0.3">
      <c r="A26" s="27" t="s">
        <v>13</v>
      </c>
      <c r="B26" s="143">
        <v>13695.727407768687</v>
      </c>
      <c r="C26" s="143">
        <v>8190.2050146687125</v>
      </c>
      <c r="D26" s="144">
        <v>5505.5223930999746</v>
      </c>
      <c r="E26" s="145">
        <v>0.67220812949609277</v>
      </c>
      <c r="F26" s="1"/>
    </row>
    <row r="27" spans="1:6" x14ac:dyDescent="0.3">
      <c r="A27" s="28" t="s">
        <v>68</v>
      </c>
      <c r="B27" s="146">
        <v>41134.048991177195</v>
      </c>
      <c r="C27" s="146">
        <v>22612.457637343545</v>
      </c>
      <c r="D27" s="147">
        <v>18521.59135383365</v>
      </c>
      <c r="E27" s="148">
        <v>0.81908794041236821</v>
      </c>
      <c r="F27" s="1"/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"/>
  <sheetViews>
    <sheetView showGridLines="0" zoomScale="55" zoomScaleNormal="55" workbookViewId="0">
      <selection activeCell="B1" sqref="B1:E1048576"/>
    </sheetView>
  </sheetViews>
  <sheetFormatPr defaultColWidth="9.21875" defaultRowHeight="14.4" x14ac:dyDescent="0.3"/>
  <cols>
    <col min="1" max="1" width="45" bestFit="1" customWidth="1"/>
    <col min="2" max="2" width="8.77734375" customWidth="1"/>
    <col min="3" max="4" width="9.21875" style="119" bestFit="1" customWidth="1"/>
    <col min="5" max="5" width="10.44140625" style="119" customWidth="1"/>
    <col min="6" max="6" width="9.88671875" customWidth="1"/>
    <col min="7" max="7" width="8.88671875" customWidth="1"/>
    <col min="8" max="10" width="9.21875" style="119" bestFit="1" customWidth="1"/>
    <col min="11" max="11" width="10.44140625" style="119" customWidth="1"/>
    <col min="12" max="12" width="9.21875" bestFit="1" customWidth="1"/>
    <col min="13" max="13" width="10.44140625" customWidth="1"/>
    <col min="14" max="14" width="12.21875" bestFit="1" customWidth="1"/>
    <col min="15" max="17" width="9.21875" bestFit="1" customWidth="1"/>
    <col min="18" max="18" width="10.77734375" bestFit="1" customWidth="1"/>
    <col min="19" max="20" width="9.21875" bestFit="1" customWidth="1"/>
    <col min="21" max="21" width="10" customWidth="1"/>
    <col min="22" max="25" width="9.21875" bestFit="1" customWidth="1"/>
  </cols>
  <sheetData>
    <row r="1" spans="1:25" x14ac:dyDescent="0.3">
      <c r="A1" s="5"/>
      <c r="B1" s="188"/>
      <c r="F1" s="188"/>
      <c r="G1" s="188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" x14ac:dyDescent="0.3">
      <c r="A2" s="14" t="s">
        <v>74</v>
      </c>
      <c r="B2" s="209" t="s">
        <v>37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5" ht="27" customHeight="1" x14ac:dyDescent="0.3">
      <c r="A3" s="6"/>
      <c r="B3" s="190" t="s">
        <v>119</v>
      </c>
      <c r="C3" s="18" t="s">
        <v>107</v>
      </c>
      <c r="D3" s="128" t="s">
        <v>71</v>
      </c>
      <c r="E3" s="129" t="s">
        <v>49</v>
      </c>
      <c r="F3" s="190" t="s">
        <v>110</v>
      </c>
      <c r="G3" s="190" t="s">
        <v>111</v>
      </c>
      <c r="H3" s="18" t="s">
        <v>109</v>
      </c>
      <c r="I3" s="18" t="s">
        <v>107</v>
      </c>
      <c r="J3" s="18" t="s">
        <v>106</v>
      </c>
      <c r="K3" s="18" t="s">
        <v>104</v>
      </c>
      <c r="L3" s="18" t="s">
        <v>103</v>
      </c>
      <c r="M3" s="18" t="s">
        <v>70</v>
      </c>
      <c r="N3" s="18" t="s">
        <v>65</v>
      </c>
      <c r="O3" s="18" t="s">
        <v>64</v>
      </c>
      <c r="P3" s="18" t="s">
        <v>63</v>
      </c>
      <c r="Q3" s="18" t="s">
        <v>60</v>
      </c>
      <c r="R3" s="18" t="s">
        <v>57</v>
      </c>
      <c r="S3" s="18" t="s">
        <v>56</v>
      </c>
      <c r="T3" s="18" t="s">
        <v>54</v>
      </c>
      <c r="U3" s="18" t="s">
        <v>58</v>
      </c>
      <c r="V3" s="18" t="s">
        <v>51</v>
      </c>
      <c r="W3" s="18" t="s">
        <v>52</v>
      </c>
      <c r="X3" s="18" t="s">
        <v>53</v>
      </c>
      <c r="Y3" s="33" t="s">
        <v>50</v>
      </c>
    </row>
    <row r="4" spans="1:25" x14ac:dyDescent="0.3">
      <c r="A4" s="6"/>
      <c r="B4" s="7"/>
      <c r="C4" s="7"/>
      <c r="D4" s="8"/>
      <c r="E4" s="15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7"/>
      <c r="T4" s="7"/>
      <c r="U4" s="9"/>
      <c r="V4" s="9"/>
      <c r="W4" s="9"/>
      <c r="X4" s="9"/>
      <c r="Y4" s="37"/>
    </row>
    <row r="5" spans="1:25" x14ac:dyDescent="0.3">
      <c r="A5" s="6" t="s">
        <v>75</v>
      </c>
      <c r="B5" s="38">
        <v>665.43303753571433</v>
      </c>
      <c r="C5" s="38">
        <v>444.84856389297897</v>
      </c>
      <c r="D5" s="153">
        <f>+B5-C5</f>
        <v>220.58447364273536</v>
      </c>
      <c r="E5" s="154">
        <f>+D5/C5</f>
        <v>0.49586419187767289</v>
      </c>
      <c r="F5" s="38">
        <v>518.74537417432555</v>
      </c>
      <c r="G5" s="38">
        <v>464.83111024977802</v>
      </c>
      <c r="H5" s="38">
        <v>453.86178726477038</v>
      </c>
      <c r="I5" s="38">
        <v>444.84856389297897</v>
      </c>
      <c r="J5" s="38">
        <v>430.99459349206887</v>
      </c>
      <c r="K5" s="38">
        <v>390.37143370076751</v>
      </c>
      <c r="L5" s="31">
        <v>219.59449470337157</v>
      </c>
      <c r="M5" s="38">
        <f>M33</f>
        <v>425.98808903761727</v>
      </c>
      <c r="N5" s="77">
        <f>N33</f>
        <v>373.94648090326615</v>
      </c>
      <c r="O5" s="38">
        <f t="shared" ref="O5:Y5" si="0">O33</f>
        <v>385.46620896230775</v>
      </c>
      <c r="P5" s="38">
        <f t="shared" si="0"/>
        <v>400.48225376298984</v>
      </c>
      <c r="Q5" s="38">
        <f t="shared" si="0"/>
        <v>417.58124897545162</v>
      </c>
      <c r="R5" s="38">
        <f t="shared" si="0"/>
        <v>350.11001290604196</v>
      </c>
      <c r="S5" s="38">
        <f t="shared" si="0"/>
        <v>338.51664134665344</v>
      </c>
      <c r="T5" s="38">
        <f t="shared" si="0"/>
        <v>365.03957893627552</v>
      </c>
      <c r="U5" s="38">
        <f t="shared" si="0"/>
        <v>361.57424152174582</v>
      </c>
      <c r="V5" s="38">
        <f t="shared" si="0"/>
        <v>307.22144800513792</v>
      </c>
      <c r="W5" s="38">
        <f t="shared" si="0"/>
        <v>310.25675191387677</v>
      </c>
      <c r="X5" s="38">
        <f t="shared" si="0"/>
        <v>320.01225714014703</v>
      </c>
      <c r="Y5" s="35">
        <f t="shared" si="0"/>
        <v>331.42461957685941</v>
      </c>
    </row>
    <row r="6" spans="1:25" x14ac:dyDescent="0.3">
      <c r="A6" s="6" t="s">
        <v>76</v>
      </c>
      <c r="B6" s="38">
        <v>514.67683245318869</v>
      </c>
      <c r="C6" s="38">
        <v>462.4948030281854</v>
      </c>
      <c r="D6" s="153">
        <f t="shared" ref="D6:D11" si="1">+B6-C6</f>
        <v>52.182029425003293</v>
      </c>
      <c r="E6" s="154">
        <f t="shared" ref="E6:E11" si="2">+D6/C6</f>
        <v>0.1128272773733702</v>
      </c>
      <c r="F6" s="38">
        <v>482.91693531083632</v>
      </c>
      <c r="G6" s="38">
        <v>472.74790930453253</v>
      </c>
      <c r="H6" s="38">
        <v>533.28217205526562</v>
      </c>
      <c r="I6" s="38">
        <v>462.4948030281854</v>
      </c>
      <c r="J6" s="38">
        <v>402.69962115288769</v>
      </c>
      <c r="K6" s="38">
        <v>393.74068094041206</v>
      </c>
      <c r="L6" s="31">
        <v>223.8729050289557</v>
      </c>
      <c r="M6" s="38">
        <f>M76</f>
        <v>334.89249846112023</v>
      </c>
      <c r="N6" s="77">
        <f>N76</f>
        <v>384.95326182382342</v>
      </c>
      <c r="O6" s="38">
        <f t="shared" ref="O6:Y6" si="3">O76</f>
        <v>368.45758286131235</v>
      </c>
      <c r="P6" s="38">
        <f t="shared" si="3"/>
        <v>379.55148937515054</v>
      </c>
      <c r="Q6" s="38">
        <f t="shared" si="3"/>
        <v>346.27398762023228</v>
      </c>
      <c r="R6" s="38">
        <f t="shared" si="3"/>
        <v>354.55560650445676</v>
      </c>
      <c r="S6" s="38">
        <f t="shared" si="3"/>
        <v>406.20835578522758</v>
      </c>
      <c r="T6" s="38">
        <f t="shared" si="3"/>
        <v>413.45901679356712</v>
      </c>
      <c r="U6" s="38">
        <f t="shared" si="3"/>
        <v>385.9297456968327</v>
      </c>
      <c r="V6" s="38">
        <f t="shared" si="3"/>
        <v>338.53237512194994</v>
      </c>
      <c r="W6" s="38">
        <f t="shared" si="3"/>
        <v>343.32800411404338</v>
      </c>
      <c r="X6" s="38">
        <f t="shared" si="3"/>
        <v>398.00942162642059</v>
      </c>
      <c r="Y6" s="35">
        <f t="shared" si="3"/>
        <v>341.53488518242199</v>
      </c>
    </row>
    <row r="7" spans="1:25" x14ac:dyDescent="0.3">
      <c r="A7" s="6" t="s">
        <v>77</v>
      </c>
      <c r="B7" s="31">
        <v>6217.788628514154</v>
      </c>
      <c r="C7" s="31">
        <v>1613.4711993301739</v>
      </c>
      <c r="D7" s="153">
        <f t="shared" si="1"/>
        <v>4604.3174291839805</v>
      </c>
      <c r="E7" s="154">
        <f t="shared" si="2"/>
        <v>2.8536719038402696</v>
      </c>
      <c r="F7" s="31">
        <v>2878.3786079295783</v>
      </c>
      <c r="G7" s="31">
        <v>2848.5276427268964</v>
      </c>
      <c r="H7" s="31">
        <v>2329.9409977771916</v>
      </c>
      <c r="I7" s="31">
        <v>1613.4711993301739</v>
      </c>
      <c r="J7" s="31">
        <v>1638.8022204009999</v>
      </c>
      <c r="K7" s="31">
        <v>1360.6645762769404</v>
      </c>
      <c r="L7" s="31">
        <v>1374.2350820630029</v>
      </c>
      <c r="M7" s="38">
        <f>M58</f>
        <v>1627.5649668293108</v>
      </c>
      <c r="N7" s="98">
        <f>N58</f>
        <v>1195.471418996081</v>
      </c>
      <c r="O7" s="31">
        <f t="shared" ref="O7:Y7" si="4">O58</f>
        <v>1156.5176603535033</v>
      </c>
      <c r="P7" s="31">
        <f t="shared" si="4"/>
        <v>1146.1331188066888</v>
      </c>
      <c r="Q7" s="31">
        <f t="shared" si="4"/>
        <v>890.03318282303235</v>
      </c>
      <c r="R7" s="31">
        <f t="shared" si="4"/>
        <v>1057.4799588544699</v>
      </c>
      <c r="S7" s="31">
        <f t="shared" si="4"/>
        <v>645.08695079878146</v>
      </c>
      <c r="T7" s="31">
        <f t="shared" si="4"/>
        <v>586.62375919173382</v>
      </c>
      <c r="U7" s="31">
        <f t="shared" si="4"/>
        <v>485.12612074291383</v>
      </c>
      <c r="V7" s="31">
        <f t="shared" si="4"/>
        <v>502.40206357484101</v>
      </c>
      <c r="W7" s="31">
        <f t="shared" si="4"/>
        <v>504.98694421710792</v>
      </c>
      <c r="X7" s="31">
        <f t="shared" si="4"/>
        <v>499.58715118355235</v>
      </c>
      <c r="Y7" s="35">
        <f t="shared" si="4"/>
        <v>376.45259016836604</v>
      </c>
    </row>
    <row r="8" spans="1:25" x14ac:dyDescent="0.3">
      <c r="A8" s="6" t="s">
        <v>78</v>
      </c>
      <c r="B8" s="31">
        <v>127.21528149098711</v>
      </c>
      <c r="C8" s="31">
        <v>75.294120200000009</v>
      </c>
      <c r="D8" s="153">
        <f t="shared" si="1"/>
        <v>51.921161290987101</v>
      </c>
      <c r="E8" s="154">
        <f t="shared" si="2"/>
        <v>0.6895779000149217</v>
      </c>
      <c r="F8" s="31">
        <v>86.753385513913031</v>
      </c>
      <c r="G8" s="31">
        <v>88.333892759783666</v>
      </c>
      <c r="H8" s="31">
        <v>73.765718188629052</v>
      </c>
      <c r="I8" s="31">
        <v>75.294120200000009</v>
      </c>
      <c r="J8" s="31">
        <v>85.467023222380931</v>
      </c>
      <c r="K8" s="31">
        <v>105.62228467729909</v>
      </c>
      <c r="L8" s="31">
        <v>71.185135759538767</v>
      </c>
      <c r="M8" s="38">
        <f t="shared" ref="M8" si="5">M99</f>
        <v>108.60656037078124</v>
      </c>
      <c r="N8" s="98">
        <f t="shared" ref="N8:Y8" si="6">N99</f>
        <v>107.85099395437854</v>
      </c>
      <c r="O8" s="31">
        <f t="shared" si="6"/>
        <v>109.51741179465637</v>
      </c>
      <c r="P8" s="31">
        <f t="shared" si="6"/>
        <v>111.10460694969503</v>
      </c>
      <c r="Q8" s="31">
        <f t="shared" si="6"/>
        <v>138.9516113162903</v>
      </c>
      <c r="R8" s="31">
        <f t="shared" si="6"/>
        <v>114.81302524786878</v>
      </c>
      <c r="S8" s="31">
        <f t="shared" si="6"/>
        <v>135.98522728000003</v>
      </c>
      <c r="T8" s="31">
        <f t="shared" si="6"/>
        <v>114.74070441999999</v>
      </c>
      <c r="U8" s="31">
        <f t="shared" si="6"/>
        <v>83.229006080000005</v>
      </c>
      <c r="V8" s="31">
        <f t="shared" si="6"/>
        <v>91.585720659999993</v>
      </c>
      <c r="W8" s="31">
        <f t="shared" si="6"/>
        <v>84.856983279999966</v>
      </c>
      <c r="X8" s="31">
        <f t="shared" si="6"/>
        <v>69.915078919999999</v>
      </c>
      <c r="Y8" s="35">
        <f t="shared" si="6"/>
        <v>62.924000429999992</v>
      </c>
    </row>
    <row r="9" spans="1:25" x14ac:dyDescent="0.3">
      <c r="A9" s="6" t="s">
        <v>79</v>
      </c>
      <c r="B9" s="31">
        <v>489.29199616000017</v>
      </c>
      <c r="C9" s="31">
        <v>34.999057490000006</v>
      </c>
      <c r="D9" s="153">
        <f t="shared" si="1"/>
        <v>454.29293867000018</v>
      </c>
      <c r="E9" s="154">
        <f t="shared" si="2"/>
        <v>12.980147788259773</v>
      </c>
      <c r="F9" s="31">
        <v>864.29243693809519</v>
      </c>
      <c r="G9" s="31">
        <v>33.79683258999998</v>
      </c>
      <c r="H9" s="31">
        <v>74.516007299999956</v>
      </c>
      <c r="I9" s="31">
        <v>34.999057490000006</v>
      </c>
      <c r="J9" s="31">
        <v>38.296484199999952</v>
      </c>
      <c r="K9" s="31">
        <v>50.267080399999976</v>
      </c>
      <c r="L9" s="31">
        <v>56.702470720000001</v>
      </c>
      <c r="M9" s="38">
        <f>M114</f>
        <v>49.562574120000008</v>
      </c>
      <c r="N9" s="98">
        <f>N114</f>
        <v>56.2689411899999</v>
      </c>
      <c r="O9" s="31">
        <f t="shared" ref="O9:Y9" si="7">O114</f>
        <v>52.801665430000007</v>
      </c>
      <c r="P9" s="31">
        <f t="shared" si="7"/>
        <v>91.049791479999982</v>
      </c>
      <c r="Q9" s="31">
        <f t="shared" si="7"/>
        <v>123.79261308000001</v>
      </c>
      <c r="R9" s="31">
        <f t="shared" si="7"/>
        <v>133.56816471000027</v>
      </c>
      <c r="S9" s="31">
        <f t="shared" si="7"/>
        <v>120.98824844000005</v>
      </c>
      <c r="T9" s="31">
        <f t="shared" si="7"/>
        <v>530.65348418999986</v>
      </c>
      <c r="U9" s="31">
        <f t="shared" si="7"/>
        <v>1349.89515448</v>
      </c>
      <c r="V9" s="31">
        <f t="shared" si="7"/>
        <v>34.826567219999994</v>
      </c>
      <c r="W9" s="31">
        <f t="shared" si="7"/>
        <v>31.271726390000001</v>
      </c>
      <c r="X9" s="31">
        <f t="shared" si="7"/>
        <v>25.739309620000004</v>
      </c>
      <c r="Y9" s="35">
        <f t="shared" si="7"/>
        <v>26.57094086</v>
      </c>
    </row>
    <row r="10" spans="1:25" x14ac:dyDescent="0.3">
      <c r="A10" s="6" t="s">
        <v>66</v>
      </c>
      <c r="B10" s="31">
        <v>-98.562574154640046</v>
      </c>
      <c r="C10" s="31">
        <v>-92.015515304883905</v>
      </c>
      <c r="D10" s="153">
        <f t="shared" si="1"/>
        <v>-6.5470588497561408</v>
      </c>
      <c r="E10" s="154">
        <f t="shared" si="2"/>
        <v>7.1151683800967022E-2</v>
      </c>
      <c r="F10" s="31">
        <v>-97.622303239536336</v>
      </c>
      <c r="G10" s="31">
        <v>-90.926627897815436</v>
      </c>
      <c r="H10" s="31">
        <v>-93.303703428575844</v>
      </c>
      <c r="I10" s="31">
        <v>-92.015515304883905</v>
      </c>
      <c r="J10" s="31">
        <v>-69.967733552586736</v>
      </c>
      <c r="K10" s="31">
        <v>-83.739800969632668</v>
      </c>
      <c r="L10" s="31">
        <v>-53.571447846731992</v>
      </c>
      <c r="M10" s="38">
        <f>M135</f>
        <v>-87.365615439999999</v>
      </c>
      <c r="N10" s="98">
        <f>N135</f>
        <v>-102.774012672181</v>
      </c>
      <c r="O10" s="31">
        <f t="shared" ref="O10:Y10" si="8">O135</f>
        <v>-79.585748299173417</v>
      </c>
      <c r="P10" s="31">
        <f t="shared" si="8"/>
        <v>-77.091516679548619</v>
      </c>
      <c r="Q10" s="31">
        <f t="shared" si="8"/>
        <v>-85.030181097580609</v>
      </c>
      <c r="R10" s="31">
        <f t="shared" si="8"/>
        <v>-92.108559826841145</v>
      </c>
      <c r="S10" s="31">
        <f t="shared" si="8"/>
        <v>-82.703724684137683</v>
      </c>
      <c r="T10" s="31">
        <f t="shared" si="8"/>
        <v>-83.856745602052484</v>
      </c>
      <c r="U10" s="31">
        <f t="shared" si="8"/>
        <v>-89.744030457540958</v>
      </c>
      <c r="V10" s="31">
        <f t="shared" si="8"/>
        <v>-79.087082414117987</v>
      </c>
      <c r="W10" s="31">
        <f t="shared" si="8"/>
        <v>-68.167199710952389</v>
      </c>
      <c r="X10" s="31">
        <f t="shared" si="8"/>
        <v>-82.4746705452296</v>
      </c>
      <c r="Y10" s="35">
        <f t="shared" si="8"/>
        <v>-86.86539982970001</v>
      </c>
    </row>
    <row r="11" spans="1:25" x14ac:dyDescent="0.3">
      <c r="A11" s="17" t="s">
        <v>80</v>
      </c>
      <c r="B11" s="30">
        <v>7915.8432019994034</v>
      </c>
      <c r="C11" s="30">
        <v>2539.0922286364544</v>
      </c>
      <c r="D11" s="155">
        <f t="shared" si="1"/>
        <v>5376.7509733629486</v>
      </c>
      <c r="E11" s="156">
        <f t="shared" si="2"/>
        <v>2.1175878972503397</v>
      </c>
      <c r="F11" s="30">
        <v>4733.4644366272114</v>
      </c>
      <c r="G11" s="30">
        <v>3817.3107597331755</v>
      </c>
      <c r="H11" s="30">
        <v>3372.0629791572806</v>
      </c>
      <c r="I11" s="30">
        <v>2539.0922286364544</v>
      </c>
      <c r="J11" s="30">
        <v>2526.292208915751</v>
      </c>
      <c r="K11" s="30">
        <v>2216.9262550257863</v>
      </c>
      <c r="L11" s="30">
        <v>1892.0186404281369</v>
      </c>
      <c r="M11" s="46">
        <f>SUM(M5:M10)</f>
        <v>2459.2490733788295</v>
      </c>
      <c r="N11" s="97">
        <f>SUM(N5:N10)</f>
        <v>2015.7170841953684</v>
      </c>
      <c r="O11" s="30">
        <f>SUM(O5:O10)</f>
        <v>1993.1747811026064</v>
      </c>
      <c r="P11" s="30">
        <f t="shared" ref="P11:Y11" si="9">SUM(P5:P10)</f>
        <v>2051.2297436949757</v>
      </c>
      <c r="Q11" s="30">
        <f t="shared" si="9"/>
        <v>1831.6024627174259</v>
      </c>
      <c r="R11" s="30">
        <f t="shared" si="9"/>
        <v>1918.4182083959965</v>
      </c>
      <c r="S11" s="30">
        <f t="shared" si="9"/>
        <v>1564.081698966525</v>
      </c>
      <c r="T11" s="30">
        <f t="shared" si="9"/>
        <v>1926.6597979295236</v>
      </c>
      <c r="U11" s="30">
        <f t="shared" si="9"/>
        <v>2576.010238063951</v>
      </c>
      <c r="V11" s="30">
        <f t="shared" si="9"/>
        <v>1195.4810921678109</v>
      </c>
      <c r="W11" s="30">
        <f t="shared" si="9"/>
        <v>1206.5332102040754</v>
      </c>
      <c r="X11" s="30">
        <f t="shared" si="9"/>
        <v>1230.7885479448905</v>
      </c>
      <c r="Y11" s="34">
        <f t="shared" si="9"/>
        <v>1052.0416363879474</v>
      </c>
    </row>
    <row r="12" spans="1:25" x14ac:dyDescent="0.3">
      <c r="A12" s="6"/>
      <c r="B12" s="30"/>
      <c r="C12" s="30"/>
      <c r="D12" s="153"/>
      <c r="E12" s="154"/>
      <c r="F12" s="30"/>
      <c r="G12" s="30"/>
      <c r="H12" s="30"/>
      <c r="I12" s="30"/>
      <c r="J12" s="30"/>
      <c r="K12" s="30"/>
      <c r="L12" s="30"/>
      <c r="M12" s="46"/>
      <c r="N12" s="97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4"/>
    </row>
    <row r="13" spans="1:25" x14ac:dyDescent="0.3">
      <c r="A13" s="6" t="s">
        <v>75</v>
      </c>
      <c r="B13" s="31">
        <v>178.35114282473972</v>
      </c>
      <c r="C13" s="31">
        <v>184.17649908692363</v>
      </c>
      <c r="D13" s="153">
        <f t="shared" ref="D13:D27" si="10">+B13-C13</f>
        <v>-5.8253562621839023</v>
      </c>
      <c r="E13" s="154">
        <f t="shared" ref="E13:E19" si="11">+D13/C13</f>
        <v>-3.1629205088943388E-2</v>
      </c>
      <c r="F13" s="31">
        <v>139.88686176379207</v>
      </c>
      <c r="G13" s="31">
        <v>179.58209868763197</v>
      </c>
      <c r="H13" s="31">
        <v>136.794091259232</v>
      </c>
      <c r="I13" s="31">
        <v>184.17649908692363</v>
      </c>
      <c r="J13" s="31">
        <v>168.65058669162858</v>
      </c>
      <c r="K13" s="31">
        <v>171.3500743229292</v>
      </c>
      <c r="L13" s="31">
        <v>59.825628185076113</v>
      </c>
      <c r="M13" s="38">
        <f>M37</f>
        <v>95.902457616022787</v>
      </c>
      <c r="N13" s="98">
        <f>N37</f>
        <v>92.382208353255407</v>
      </c>
      <c r="O13" s="31">
        <f t="shared" ref="O13:Y13" si="12">O37</f>
        <v>115.30740425628366</v>
      </c>
      <c r="P13" s="31">
        <f t="shared" si="12"/>
        <v>115.83448020032316</v>
      </c>
      <c r="Q13" s="31">
        <f t="shared" si="12"/>
        <v>85.539801761186254</v>
      </c>
      <c r="R13" s="31">
        <f t="shared" si="12"/>
        <v>73.112999584720882</v>
      </c>
      <c r="S13" s="31">
        <f t="shared" si="12"/>
        <v>95.066394856815492</v>
      </c>
      <c r="T13" s="31">
        <f t="shared" si="12"/>
        <v>84.466922522462369</v>
      </c>
      <c r="U13" s="31">
        <f t="shared" si="12"/>
        <v>51.059668092959043</v>
      </c>
      <c r="V13" s="31">
        <f t="shared" si="12"/>
        <v>37.150558247807908</v>
      </c>
      <c r="W13" s="31">
        <f t="shared" si="12"/>
        <v>38.668048690709668</v>
      </c>
      <c r="X13" s="31">
        <f t="shared" si="12"/>
        <v>61.51882256114402</v>
      </c>
      <c r="Y13" s="35">
        <f t="shared" si="12"/>
        <v>59.662185451270346</v>
      </c>
    </row>
    <row r="14" spans="1:25" x14ac:dyDescent="0.3">
      <c r="A14" s="6" t="s">
        <v>76</v>
      </c>
      <c r="B14" s="31">
        <v>85.247563515418477</v>
      </c>
      <c r="C14" s="31">
        <v>60.825199064636237</v>
      </c>
      <c r="D14" s="153">
        <f t="shared" si="10"/>
        <v>24.42236445078224</v>
      </c>
      <c r="E14" s="154">
        <f t="shared" si="11"/>
        <v>0.40151721369345095</v>
      </c>
      <c r="F14" s="31">
        <v>65.170451689104382</v>
      </c>
      <c r="G14" s="31">
        <v>52.365778727099936</v>
      </c>
      <c r="H14" s="31">
        <v>58.653669203751519</v>
      </c>
      <c r="I14" s="31">
        <v>60.825199064636237</v>
      </c>
      <c r="J14" s="31">
        <v>2.8224629748533374</v>
      </c>
      <c r="K14" s="31">
        <v>25.261631390908349</v>
      </c>
      <c r="L14" s="31">
        <v>20.144586654181794</v>
      </c>
      <c r="M14" s="38">
        <f>M80</f>
        <v>0.65704253658196299</v>
      </c>
      <c r="N14" s="98">
        <f>N80</f>
        <v>-4.1518934456823615</v>
      </c>
      <c r="O14" s="31">
        <f t="shared" ref="O14:Y14" si="13">O80</f>
        <v>23.788646122029391</v>
      </c>
      <c r="P14" s="31">
        <f t="shared" si="13"/>
        <v>18.001276171448524</v>
      </c>
      <c r="Q14" s="31">
        <f t="shared" si="13"/>
        <v>34.731593770871015</v>
      </c>
      <c r="R14" s="31">
        <f t="shared" si="13"/>
        <v>-16.394337516981011</v>
      </c>
      <c r="S14" s="31">
        <f t="shared" si="13"/>
        <v>50.747536245317207</v>
      </c>
      <c r="T14" s="31">
        <f t="shared" si="13"/>
        <v>29.976411287598381</v>
      </c>
      <c r="U14" s="31">
        <f t="shared" si="13"/>
        <v>26.486910733790154</v>
      </c>
      <c r="V14" s="31">
        <f t="shared" si="13"/>
        <v>18.079035457587366</v>
      </c>
      <c r="W14" s="31">
        <f t="shared" si="13"/>
        <v>16.907397732131258</v>
      </c>
      <c r="X14" s="31">
        <f t="shared" si="13"/>
        <v>38.372473830740063</v>
      </c>
      <c r="Y14" s="35">
        <f t="shared" si="13"/>
        <v>22.870766032921978</v>
      </c>
    </row>
    <row r="15" spans="1:25" x14ac:dyDescent="0.3">
      <c r="A15" s="6" t="s">
        <v>77</v>
      </c>
      <c r="B15" s="31">
        <v>619.88052154768116</v>
      </c>
      <c r="C15" s="31">
        <v>200.1265805722546</v>
      </c>
      <c r="D15" s="153">
        <f t="shared" si="10"/>
        <v>419.75394097542653</v>
      </c>
      <c r="E15" s="154">
        <f t="shared" si="11"/>
        <v>2.0974422276898728</v>
      </c>
      <c r="F15" s="31">
        <v>393.38367427189843</v>
      </c>
      <c r="G15" s="31">
        <v>396.68501008922681</v>
      </c>
      <c r="H15" s="31">
        <v>374.11220746433622</v>
      </c>
      <c r="I15" s="31">
        <v>200.1265805722546</v>
      </c>
      <c r="J15" s="31">
        <v>272.90764042838998</v>
      </c>
      <c r="K15" s="31">
        <v>202.54899183261955</v>
      </c>
      <c r="L15" s="31">
        <v>240.4600315551391</v>
      </c>
      <c r="M15" s="38">
        <f>M62</f>
        <v>222.10091258849258</v>
      </c>
      <c r="N15" s="98">
        <f>N62</f>
        <v>237.911659454215</v>
      </c>
      <c r="O15" s="31">
        <f t="shared" ref="O15:Y15" si="14">O62</f>
        <v>191.50412567688508</v>
      </c>
      <c r="P15" s="31">
        <f t="shared" si="14"/>
        <v>190.46314977405086</v>
      </c>
      <c r="Q15" s="31">
        <f t="shared" si="14"/>
        <v>71.691802657382198</v>
      </c>
      <c r="R15" s="31">
        <f t="shared" si="14"/>
        <v>193.32647194069986</v>
      </c>
      <c r="S15" s="31">
        <f t="shared" si="14"/>
        <v>167.16004710165106</v>
      </c>
      <c r="T15" s="31">
        <f t="shared" si="14"/>
        <v>139.55959373612239</v>
      </c>
      <c r="U15" s="31">
        <f t="shared" si="14"/>
        <v>103.81504797606129</v>
      </c>
      <c r="V15" s="31">
        <f t="shared" si="14"/>
        <v>133.9078425356505</v>
      </c>
      <c r="W15" s="31">
        <f t="shared" si="14"/>
        <v>181.76436261694619</v>
      </c>
      <c r="X15" s="31">
        <f t="shared" si="14"/>
        <v>155.38114489617621</v>
      </c>
      <c r="Y15" s="35">
        <f t="shared" si="14"/>
        <v>100.47573701269411</v>
      </c>
    </row>
    <row r="16" spans="1:25" x14ac:dyDescent="0.3">
      <c r="A16" s="6" t="s">
        <v>81</v>
      </c>
      <c r="B16" s="31">
        <v>-29.681050375274879</v>
      </c>
      <c r="C16" s="31">
        <v>14.981795316724167</v>
      </c>
      <c r="D16" s="153">
        <f t="shared" si="10"/>
        <v>-44.662845691999046</v>
      </c>
      <c r="E16" s="154">
        <f t="shared" si="11"/>
        <v>-2.9811410947619841</v>
      </c>
      <c r="F16" s="31">
        <v>23.339675890941017</v>
      </c>
      <c r="G16" s="31">
        <v>14.992454462980895</v>
      </c>
      <c r="H16" s="31">
        <v>16.490833557063553</v>
      </c>
      <c r="I16" s="31">
        <v>14.981795316724167</v>
      </c>
      <c r="J16" s="31">
        <v>30.051002502185781</v>
      </c>
      <c r="K16" s="31">
        <v>37.277216662112281</v>
      </c>
      <c r="L16" s="31">
        <v>20.090650433710167</v>
      </c>
      <c r="M16" s="38">
        <f>M103</f>
        <v>38.816636373530685</v>
      </c>
      <c r="N16" s="98">
        <f>N103</f>
        <v>45.40228654883844</v>
      </c>
      <c r="O16" s="31">
        <f t="shared" ref="O16:Y16" si="15">O103</f>
        <v>38.151695394201774</v>
      </c>
      <c r="P16" s="31">
        <f t="shared" si="15"/>
        <v>41.170529221265419</v>
      </c>
      <c r="Q16" s="31">
        <f t="shared" si="15"/>
        <v>66.862072652917902</v>
      </c>
      <c r="R16" s="31">
        <f t="shared" si="15"/>
        <v>36.565416870883006</v>
      </c>
      <c r="S16" s="31">
        <f t="shared" si="15"/>
        <v>62.394702308461177</v>
      </c>
      <c r="T16" s="31">
        <f t="shared" si="15"/>
        <v>40.457971115409826</v>
      </c>
      <c r="U16" s="31">
        <f t="shared" si="15"/>
        <v>8.9465769500000007</v>
      </c>
      <c r="V16" s="31">
        <f t="shared" si="15"/>
        <v>21.981489000000018</v>
      </c>
      <c r="W16" s="31">
        <f t="shared" si="15"/>
        <v>15.781939779999966</v>
      </c>
      <c r="X16" s="31">
        <f t="shared" si="15"/>
        <v>10.485578059999987</v>
      </c>
      <c r="Y16" s="35">
        <f t="shared" si="15"/>
        <v>-3.7002494200000058</v>
      </c>
    </row>
    <row r="17" spans="1:26" x14ac:dyDescent="0.3">
      <c r="A17" s="6" t="s">
        <v>82</v>
      </c>
      <c r="B17" s="31">
        <v>114.3083979279568</v>
      </c>
      <c r="C17" s="31">
        <v>-15.986031983733543</v>
      </c>
      <c r="D17" s="153">
        <f t="shared" si="10"/>
        <v>130.29442991169034</v>
      </c>
      <c r="E17" s="154">
        <f t="shared" si="11"/>
        <v>-8.1505172793517726</v>
      </c>
      <c r="F17" s="31">
        <v>-79.683974103132073</v>
      </c>
      <c r="G17" s="31">
        <v>-101.87344473672763</v>
      </c>
      <c r="H17" s="31">
        <v>-82.002803518836913</v>
      </c>
      <c r="I17" s="31">
        <v>-15.986031983733543</v>
      </c>
      <c r="J17" s="31">
        <v>-13.302902400016706</v>
      </c>
      <c r="K17" s="31">
        <v>12.11873808224923</v>
      </c>
      <c r="L17" s="31">
        <v>14.087077725143342</v>
      </c>
      <c r="M17" s="38">
        <f>M118</f>
        <v>37.523291984409887</v>
      </c>
      <c r="N17" s="98">
        <f>N118</f>
        <v>111.3275619874567</v>
      </c>
      <c r="O17" s="31">
        <f t="shared" ref="O17:Y17" si="16">O118</f>
        <v>38.048361107277259</v>
      </c>
      <c r="P17" s="31">
        <f t="shared" si="16"/>
        <v>100.01185511898049</v>
      </c>
      <c r="Q17" s="31">
        <f t="shared" si="16"/>
        <v>61.172022379785872</v>
      </c>
      <c r="R17" s="31">
        <f t="shared" si="16"/>
        <v>128.12070502536966</v>
      </c>
      <c r="S17" s="31">
        <f t="shared" si="16"/>
        <v>27.336581067213757</v>
      </c>
      <c r="T17" s="31">
        <f t="shared" si="16"/>
        <v>362.69730248526207</v>
      </c>
      <c r="U17" s="31">
        <f t="shared" si="16"/>
        <v>605.68830020998098</v>
      </c>
      <c r="V17" s="31">
        <f t="shared" si="16"/>
        <v>-17.774638510099894</v>
      </c>
      <c r="W17" s="31">
        <f t="shared" si="16"/>
        <v>25.969790590000009</v>
      </c>
      <c r="X17" s="31">
        <f t="shared" si="16"/>
        <v>26.317934170000001</v>
      </c>
      <c r="Y17" s="35">
        <f t="shared" si="16"/>
        <v>17.533020790000002</v>
      </c>
    </row>
    <row r="18" spans="1:26" x14ac:dyDescent="0.3">
      <c r="A18" s="6" t="s">
        <v>66</v>
      </c>
      <c r="B18" s="31">
        <v>-77.720580414541786</v>
      </c>
      <c r="C18" s="31">
        <v>-11.103003381736649</v>
      </c>
      <c r="D18" s="153">
        <f t="shared" si="10"/>
        <v>-66.617577032805144</v>
      </c>
      <c r="E18" s="154">
        <f t="shared" si="11"/>
        <v>5.9999600776835322</v>
      </c>
      <c r="F18" s="31">
        <v>-32.024370690961398</v>
      </c>
      <c r="G18" s="31">
        <v>21.307959296939757</v>
      </c>
      <c r="H18" s="31">
        <v>7.5359078051482271</v>
      </c>
      <c r="I18" s="31">
        <v>-11.103003381736649</v>
      </c>
      <c r="J18" s="31">
        <v>-38.50102151637487</v>
      </c>
      <c r="K18" s="31">
        <v>-29.33014893353571</v>
      </c>
      <c r="L18" s="31">
        <v>-12.132491777994701</v>
      </c>
      <c r="M18" s="38">
        <f>M139</f>
        <v>-29.146977753704221</v>
      </c>
      <c r="N18" s="98">
        <f>N139</f>
        <v>-15.456543350611199</v>
      </c>
      <c r="O18" s="31">
        <f t="shared" ref="O18:Y18" si="17">O139</f>
        <v>-6.7280281718054127</v>
      </c>
      <c r="P18" s="31">
        <f t="shared" si="17"/>
        <v>-12.489891557304404</v>
      </c>
      <c r="Q18" s="31">
        <f t="shared" si="17"/>
        <v>-23.228027918943596</v>
      </c>
      <c r="R18" s="31">
        <f t="shared" si="17"/>
        <v>-29.015102000855471</v>
      </c>
      <c r="S18" s="31">
        <f t="shared" si="17"/>
        <v>-10.822606748299158</v>
      </c>
      <c r="T18" s="31">
        <f t="shared" si="17"/>
        <v>-10.667227460482493</v>
      </c>
      <c r="U18" s="31">
        <f t="shared" si="17"/>
        <v>-5.8793075527222243</v>
      </c>
      <c r="V18" s="31">
        <f t="shared" si="17"/>
        <v>-1.5315017637155108</v>
      </c>
      <c r="W18" s="31">
        <f t="shared" si="17"/>
        <v>7.7711352466317578</v>
      </c>
      <c r="X18" s="31">
        <f t="shared" si="17"/>
        <v>-8.1674427424671983</v>
      </c>
      <c r="Y18" s="35">
        <f t="shared" si="17"/>
        <v>-8.7003002282703861</v>
      </c>
    </row>
    <row r="19" spans="1:26" x14ac:dyDescent="0.3">
      <c r="A19" s="17" t="s">
        <v>83</v>
      </c>
      <c r="B19" s="46">
        <v>890.38599502597947</v>
      </c>
      <c r="C19" s="46">
        <v>433.02103867506844</v>
      </c>
      <c r="D19" s="155">
        <f t="shared" si="10"/>
        <v>457.36495635091103</v>
      </c>
      <c r="E19" s="156">
        <f t="shared" si="11"/>
        <v>1.0562187873141884</v>
      </c>
      <c r="F19" s="46">
        <v>510.07231882164251</v>
      </c>
      <c r="G19" s="46">
        <v>563.05985652715174</v>
      </c>
      <c r="H19" s="46">
        <v>511.58390577069463</v>
      </c>
      <c r="I19" s="46">
        <v>433.02103867506844</v>
      </c>
      <c r="J19" s="46">
        <v>422.62776868066612</v>
      </c>
      <c r="K19" s="46">
        <v>419.22650335728287</v>
      </c>
      <c r="L19" s="30">
        <v>342.47548277525578</v>
      </c>
      <c r="M19" s="46">
        <f>SUM(M13:M18)</f>
        <v>365.85336334533366</v>
      </c>
      <c r="N19" s="97">
        <f>SUM(N13:N18)</f>
        <v>467.41527954747198</v>
      </c>
      <c r="O19" s="30">
        <f>SUM(O13:O18)</f>
        <v>400.07220438487178</v>
      </c>
      <c r="P19" s="30">
        <f t="shared" ref="P19" si="18">SUM(P13:P18)</f>
        <v>452.99139892876406</v>
      </c>
      <c r="Q19" s="30">
        <f t="shared" ref="Q19" si="19">SUM(Q13:Q18)</f>
        <v>296.76926530319963</v>
      </c>
      <c r="R19" s="30">
        <f t="shared" ref="R19" si="20">SUM(R13:R18)</f>
        <v>385.71615390383693</v>
      </c>
      <c r="S19" s="30">
        <f t="shared" ref="S19" si="21">SUM(S13:S18)</f>
        <v>391.88265483115953</v>
      </c>
      <c r="T19" s="30">
        <f t="shared" ref="T19" si="22">SUM(T13:T18)</f>
        <v>646.49097368637251</v>
      </c>
      <c r="U19" s="30">
        <f t="shared" ref="U19" si="23">SUM(U13:U18)</f>
        <v>790.11719641006925</v>
      </c>
      <c r="V19" s="30">
        <f t="shared" ref="V19" si="24">SUM(V13:V18)</f>
        <v>191.81278496723039</v>
      </c>
      <c r="W19" s="30">
        <f t="shared" ref="W19" si="25">SUM(W13:W18)</f>
        <v>286.86267465641879</v>
      </c>
      <c r="X19" s="30">
        <f t="shared" ref="X19" si="26">SUM(X13:X18)</f>
        <v>283.90851077559307</v>
      </c>
      <c r="Y19" s="34">
        <f t="shared" ref="Y19" si="27">SUM(Y13:Y18)</f>
        <v>188.14115963861605</v>
      </c>
      <c r="Z19" s="48"/>
    </row>
    <row r="20" spans="1:26" x14ac:dyDescent="0.3">
      <c r="A20" s="44"/>
      <c r="B20" s="45"/>
      <c r="C20" s="45"/>
      <c r="D20" s="157"/>
      <c r="E20" s="158"/>
      <c r="F20" s="45"/>
      <c r="G20" s="45"/>
      <c r="H20" s="45"/>
      <c r="I20" s="45"/>
      <c r="J20" s="45"/>
      <c r="K20" s="45"/>
      <c r="L20" s="45"/>
      <c r="M20" s="46"/>
      <c r="N20" s="117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7"/>
    </row>
    <row r="21" spans="1:26" x14ac:dyDescent="0.3">
      <c r="A21" s="10" t="s">
        <v>75</v>
      </c>
      <c r="B21" s="43">
        <v>0.26802267510676081</v>
      </c>
      <c r="C21" s="43">
        <v>0.4140206668875131</v>
      </c>
      <c r="D21" s="159">
        <f t="shared" si="10"/>
        <v>-0.14599799178075229</v>
      </c>
      <c r="E21" s="154"/>
      <c r="F21" s="43">
        <v>0.26966382492845664</v>
      </c>
      <c r="G21" s="43">
        <v>0.38633838124804754</v>
      </c>
      <c r="H21" s="43">
        <v>0.30140032736316291</v>
      </c>
      <c r="I21" s="43">
        <v>0.4140206668875131</v>
      </c>
      <c r="J21" s="43">
        <v>0.39130557375479486</v>
      </c>
      <c r="K21" s="43">
        <v>0.4389411199956671</v>
      </c>
      <c r="L21" s="43">
        <v>0.27243683074062774</v>
      </c>
      <c r="M21" s="60">
        <v>0.24704660445020521</v>
      </c>
      <c r="N21" s="99">
        <v>0.24704660445020521</v>
      </c>
      <c r="O21" s="43">
        <v>0.29913751601391037</v>
      </c>
      <c r="P21" s="43">
        <v>0.2892374858359526</v>
      </c>
      <c r="Q21" s="43">
        <v>0.20484588800637188</v>
      </c>
      <c r="R21" s="43">
        <v>0.20882864496749487</v>
      </c>
      <c r="S21" s="43">
        <v>0.28083226419425572</v>
      </c>
      <c r="T21" s="43">
        <v>0.23139113508896428</v>
      </c>
      <c r="U21" s="43">
        <v>0.14121489373265603</v>
      </c>
      <c r="V21" s="43">
        <v>0.12092436413224186</v>
      </c>
      <c r="W21" s="43">
        <v>0.12463241638474773</v>
      </c>
      <c r="X21" s="43">
        <v>0.19223895706657981</v>
      </c>
      <c r="Y21" s="51">
        <v>0.18001736119496192</v>
      </c>
    </row>
    <row r="22" spans="1:26" x14ac:dyDescent="0.3">
      <c r="A22" s="10" t="s">
        <v>76</v>
      </c>
      <c r="B22" s="43">
        <v>0.16563318599185634</v>
      </c>
      <c r="C22" s="43">
        <v>0.13151542172232672</v>
      </c>
      <c r="D22" s="159">
        <f t="shared" si="10"/>
        <v>3.4117764269529616E-2</v>
      </c>
      <c r="E22" s="154"/>
      <c r="F22" s="43">
        <v>0.13495167993467966</v>
      </c>
      <c r="G22" s="43">
        <v>0.11076892715218165</v>
      </c>
      <c r="H22" s="43">
        <v>0.10998618044496163</v>
      </c>
      <c r="I22" s="43">
        <v>0.13151542172232672</v>
      </c>
      <c r="J22" s="43">
        <v>7.008854308759754E-3</v>
      </c>
      <c r="K22" s="43">
        <v>6.4158042624839651E-2</v>
      </c>
      <c r="L22" s="43">
        <v>8.9982245290363722E-2</v>
      </c>
      <c r="M22" s="60">
        <v>-1.0785448150280916E-2</v>
      </c>
      <c r="N22" s="99">
        <v>-1.0785448150280916E-2</v>
      </c>
      <c r="O22" s="43">
        <v>6.456278070679157E-2</v>
      </c>
      <c r="P22" s="43">
        <v>4.7427757960016789E-2</v>
      </c>
      <c r="Q22" s="43">
        <v>0.10030090336719737</v>
      </c>
      <c r="R22" s="43">
        <v>-4.6239115152096555E-2</v>
      </c>
      <c r="S22" s="43">
        <v>0.12492981870650806</v>
      </c>
      <c r="T22" s="43">
        <v>7.2501529946231838E-2</v>
      </c>
      <c r="U22" s="43">
        <v>6.8631431054803849E-2</v>
      </c>
      <c r="V22" s="43">
        <v>5.3404155071061471E-2</v>
      </c>
      <c r="W22" s="43">
        <v>4.9245612153779109E-2</v>
      </c>
      <c r="X22" s="43">
        <v>9.6410968549275236E-2</v>
      </c>
      <c r="Y22" s="51">
        <v>6.6964655808750412E-2</v>
      </c>
    </row>
    <row r="23" spans="1:26" x14ac:dyDescent="0.3">
      <c r="A23" s="10" t="s">
        <v>77</v>
      </c>
      <c r="B23" s="43">
        <v>9.969469188852309E-2</v>
      </c>
      <c r="C23" s="43">
        <v>0.12403480189503001</v>
      </c>
      <c r="D23" s="159">
        <f t="shared" si="10"/>
        <v>-2.4340110006506918E-2</v>
      </c>
      <c r="E23" s="154"/>
      <c r="F23" s="43">
        <v>0.13666849565521885</v>
      </c>
      <c r="G23" s="43">
        <v>0.1392596666920459</v>
      </c>
      <c r="H23" s="43">
        <v>0.16056724518828866</v>
      </c>
      <c r="I23" s="43">
        <v>0.12403480189503001</v>
      </c>
      <c r="J23" s="43">
        <v>0.16652872264330468</v>
      </c>
      <c r="K23" s="43">
        <v>0.14886034028080269</v>
      </c>
      <c r="L23" s="43">
        <v>0.174977363548426</v>
      </c>
      <c r="M23" s="60">
        <v>0.19901074645013736</v>
      </c>
      <c r="N23" s="99">
        <v>0.19901074645013736</v>
      </c>
      <c r="O23" s="43">
        <v>0.1655868580669573</v>
      </c>
      <c r="P23" s="43">
        <v>0.16617890771043595</v>
      </c>
      <c r="Q23" s="43">
        <v>8.0549584039089545E-2</v>
      </c>
      <c r="R23" s="43">
        <v>0.18281809534255711</v>
      </c>
      <c r="S23" s="43">
        <v>0.2591279313504396</v>
      </c>
      <c r="T23" s="43">
        <v>0.23790307083438181</v>
      </c>
      <c r="U23" s="43">
        <v>0.2139959971998224</v>
      </c>
      <c r="V23" s="43">
        <v>0.26653521600375102</v>
      </c>
      <c r="W23" s="43">
        <v>0.35993873643355151</v>
      </c>
      <c r="X23" s="43">
        <v>0.31101909752496404</v>
      </c>
      <c r="Y23" s="51">
        <v>0.26690143629442681</v>
      </c>
    </row>
    <row r="24" spans="1:26" x14ac:dyDescent="0.3">
      <c r="A24" s="10" t="s">
        <v>81</v>
      </c>
      <c r="B24" s="43">
        <v>-0.23331356129080852</v>
      </c>
      <c r="C24" s="43">
        <v>0.1989769623036802</v>
      </c>
      <c r="D24" s="159">
        <f t="shared" si="10"/>
        <v>-0.43229052359448872</v>
      </c>
      <c r="E24" s="154"/>
      <c r="F24" s="43">
        <v>0.2690347558505129</v>
      </c>
      <c r="G24" s="43">
        <v>0.16972482469160019</v>
      </c>
      <c r="H24" s="43">
        <v>0.22355687658180501</v>
      </c>
      <c r="I24" s="43">
        <v>0.1989769623036802</v>
      </c>
      <c r="J24" s="43">
        <v>0.35160932683936552</v>
      </c>
      <c r="K24" s="43">
        <v>0.35292946726160052</v>
      </c>
      <c r="L24" s="43">
        <v>0.28223097728682817</v>
      </c>
      <c r="M24" s="60">
        <v>0.42097235161359581</v>
      </c>
      <c r="N24" s="99">
        <v>0.42097235161359581</v>
      </c>
      <c r="O24" s="43">
        <v>0.34836191587266208</v>
      </c>
      <c r="P24" s="43">
        <v>0.37055645442232876</v>
      </c>
      <c r="Q24" s="43">
        <v>0.48118961715904318</v>
      </c>
      <c r="R24" s="43">
        <v>0.31847794962237314</v>
      </c>
      <c r="S24" s="43">
        <v>0.45883441574125933</v>
      </c>
      <c r="T24" s="43">
        <v>0.35260347511303725</v>
      </c>
      <c r="U24" s="43">
        <v>0.10749349741603931</v>
      </c>
      <c r="V24" s="43">
        <v>0.24001000201334244</v>
      </c>
      <c r="W24" s="43">
        <v>0.18598280506773129</v>
      </c>
      <c r="X24" s="43">
        <v>0.14997591681185202</v>
      </c>
      <c r="Y24" s="51">
        <v>-5.880505681002212E-2</v>
      </c>
    </row>
    <row r="25" spans="1:26" x14ac:dyDescent="0.3">
      <c r="A25" s="10" t="s">
        <v>82</v>
      </c>
      <c r="B25" s="43">
        <v>0.23362000364824601</v>
      </c>
      <c r="C25" s="43">
        <v>-0.4567560708827974</v>
      </c>
      <c r="D25" s="159">
        <f t="shared" si="10"/>
        <v>0.69037607453104344</v>
      </c>
      <c r="E25" s="154"/>
      <c r="F25" s="43">
        <v>-9.2195616550141607E-2</v>
      </c>
      <c r="G25" s="43">
        <v>-3.0142897108905582</v>
      </c>
      <c r="H25" s="43">
        <v>-1.1004723211845646</v>
      </c>
      <c r="I25" s="43">
        <v>-0.4567560708827974</v>
      </c>
      <c r="J25" s="43">
        <v>-0.34736615326209819</v>
      </c>
      <c r="K25" s="43">
        <v>0.24108696955968892</v>
      </c>
      <c r="L25" s="43">
        <v>0.24843851681007212</v>
      </c>
      <c r="M25" s="60">
        <v>1.9784904359857016</v>
      </c>
      <c r="N25" s="99">
        <v>1.9784904359857016</v>
      </c>
      <c r="O25" s="43">
        <v>0.72059017073464404</v>
      </c>
      <c r="P25" s="43">
        <v>1.0984303587444142</v>
      </c>
      <c r="Q25" s="43">
        <v>0.49414921341270929</v>
      </c>
      <c r="R25" s="43">
        <v>0.95921588279319403</v>
      </c>
      <c r="S25" s="43">
        <v>0.22594410134609388</v>
      </c>
      <c r="T25" s="43">
        <v>0.68349179510031965</v>
      </c>
      <c r="U25" s="43">
        <v>0.44869284714434082</v>
      </c>
      <c r="V25" s="43">
        <v>-0.51037584031228844</v>
      </c>
      <c r="W25" s="43">
        <v>0.83045592897949405</v>
      </c>
      <c r="X25" s="43">
        <v>1.0224801891947557</v>
      </c>
      <c r="Y25" s="51">
        <v>0.65985697993834613</v>
      </c>
    </row>
    <row r="26" spans="1:26" x14ac:dyDescent="0.3">
      <c r="A26" s="10" t="s">
        <v>66</v>
      </c>
      <c r="B26" s="43">
        <v>0.78854048893448991</v>
      </c>
      <c r="C26" s="43">
        <v>0.12066446995322466</v>
      </c>
      <c r="D26" s="159">
        <f t="shared" si="10"/>
        <v>0.66787601898126525</v>
      </c>
      <c r="E26" s="154"/>
      <c r="F26" s="43">
        <v>0.32804358869082445</v>
      </c>
      <c r="G26" s="43">
        <v>-0.23434234601645987</v>
      </c>
      <c r="H26" s="43">
        <v>-8.0767510058343803E-2</v>
      </c>
      <c r="I26" s="43">
        <v>0.12066446995322466</v>
      </c>
      <c r="J26" s="43">
        <v>0.55026823882237175</v>
      </c>
      <c r="K26" s="43">
        <v>0.35025338720558902</v>
      </c>
      <c r="L26" s="43">
        <v>0.22647309836959759</v>
      </c>
      <c r="M26" s="60">
        <v>0.15039349879149941</v>
      </c>
      <c r="N26" s="99">
        <v>0.15039349879149941</v>
      </c>
      <c r="O26" s="43">
        <v>8.453810280848098E-2</v>
      </c>
      <c r="P26" s="43">
        <v>0.16201382584314636</v>
      </c>
      <c r="Q26" s="43">
        <v>0.27317392035525739</v>
      </c>
      <c r="R26" s="43">
        <v>0.31500983247813463</v>
      </c>
      <c r="S26" s="43">
        <v>0.13085996779024028</v>
      </c>
      <c r="T26" s="43">
        <v>0.12720774439667024</v>
      </c>
      <c r="U26" s="43">
        <v>6.5511962441934218E-2</v>
      </c>
      <c r="V26" s="43">
        <v>1.9364752333335785E-2</v>
      </c>
      <c r="W26" s="43">
        <v>-0.11400109260147845</v>
      </c>
      <c r="X26" s="43">
        <v>9.9029710436831925E-2</v>
      </c>
      <c r="Y26" s="51">
        <v>0.10015840881786491</v>
      </c>
      <c r="Z26" s="54"/>
    </row>
    <row r="27" spans="1:26" s="3" customFormat="1" ht="15" thickBot="1" x14ac:dyDescent="0.35">
      <c r="A27" s="49" t="s">
        <v>84</v>
      </c>
      <c r="B27" s="151">
        <v>0.11248150984105945</v>
      </c>
      <c r="C27" s="151">
        <v>0.17054167382789787</v>
      </c>
      <c r="D27" s="160">
        <f t="shared" si="10"/>
        <v>-5.8060163986838415E-2</v>
      </c>
      <c r="E27" s="161"/>
      <c r="F27" s="151">
        <v>0.10775877280808094</v>
      </c>
      <c r="G27" s="151">
        <v>0.1475017078689472</v>
      </c>
      <c r="H27" s="151">
        <v>0.15171244099911374</v>
      </c>
      <c r="I27" s="151">
        <v>0.17054167382789787</v>
      </c>
      <c r="J27" s="151">
        <v>0.16729171993213407</v>
      </c>
      <c r="K27" s="151">
        <v>0.18910259301900262</v>
      </c>
      <c r="L27" s="50">
        <v>0.18101062825562778</v>
      </c>
      <c r="M27" s="108">
        <v>0.23188535891883572</v>
      </c>
      <c r="N27" s="118">
        <v>0.23188535891883572</v>
      </c>
      <c r="O27" s="50">
        <v>0.20072108486319271</v>
      </c>
      <c r="P27" s="50">
        <v>0.22083893835937146</v>
      </c>
      <c r="Q27" s="50">
        <v>0.16202711633336797</v>
      </c>
      <c r="R27" s="50">
        <v>0.20105947296358129</v>
      </c>
      <c r="S27" s="50">
        <v>0.25055126921445214</v>
      </c>
      <c r="T27" s="50">
        <v>0.33555014454607979</v>
      </c>
      <c r="U27" s="50">
        <v>0.30672129510009116</v>
      </c>
      <c r="V27" s="50">
        <v>0.16044819631518306</v>
      </c>
      <c r="W27" s="50">
        <v>0.23775779417451615</v>
      </c>
      <c r="X27" s="50">
        <v>0.23067204456009066</v>
      </c>
      <c r="Y27" s="109">
        <v>0.17883432853910142</v>
      </c>
    </row>
    <row r="28" spans="1:26" ht="15" thickTop="1" x14ac:dyDescent="0.3">
      <c r="A28" s="40"/>
      <c r="B28" s="189"/>
      <c r="C28" s="120"/>
      <c r="D28" s="121"/>
      <c r="E28" s="122"/>
      <c r="F28" s="189"/>
      <c r="G28" s="189"/>
      <c r="H28" s="120"/>
      <c r="I28" s="120"/>
      <c r="J28" s="120"/>
      <c r="K28" s="122"/>
      <c r="L28" s="41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6" x14ac:dyDescent="0.3">
      <c r="A29" s="40"/>
      <c r="B29" s="189"/>
      <c r="C29" s="120"/>
      <c r="D29" s="121"/>
      <c r="E29" s="122"/>
      <c r="F29" s="189"/>
      <c r="G29" s="189"/>
      <c r="H29" s="120"/>
      <c r="I29" s="120"/>
      <c r="J29" s="120"/>
      <c r="K29" s="122"/>
      <c r="L29" s="41"/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6" ht="27.6" x14ac:dyDescent="0.3">
      <c r="A30" s="14" t="s">
        <v>73</v>
      </c>
      <c r="B30" s="209" t="s">
        <v>43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</row>
    <row r="31" spans="1:26" ht="25.5" customHeight="1" x14ac:dyDescent="0.3">
      <c r="A31" s="6"/>
      <c r="B31" s="18" t="str">
        <f>+B3</f>
        <v xml:space="preserve"> 2022 1-3. hó</v>
      </c>
      <c r="C31" s="18" t="str">
        <f>+C3</f>
        <v>2021
1-3. hó</v>
      </c>
      <c r="D31" s="128" t="s">
        <v>71</v>
      </c>
      <c r="E31" s="129" t="s">
        <v>49</v>
      </c>
      <c r="F31" s="18" t="str">
        <f>+F3</f>
        <v xml:space="preserve"> 2021.10-12. hó</v>
      </c>
      <c r="G31" s="18" t="str">
        <f>+G3</f>
        <v xml:space="preserve"> 2021        7-9. hó</v>
      </c>
      <c r="H31" s="18" t="str">
        <f>+H3</f>
        <v>2021
4-6. hó</v>
      </c>
      <c r="I31" s="18" t="str">
        <f>+I3</f>
        <v>2021
1-3. hó</v>
      </c>
      <c r="J31" s="18" t="str">
        <f>+J3</f>
        <v>2020
10-12. hó</v>
      </c>
      <c r="K31" s="18" t="s">
        <v>104</v>
      </c>
      <c r="L31" s="18" t="s">
        <v>103</v>
      </c>
      <c r="M31" s="18" t="s">
        <v>70</v>
      </c>
      <c r="N31" s="18" t="s">
        <v>65</v>
      </c>
      <c r="O31" s="18" t="s">
        <v>64</v>
      </c>
      <c r="P31" s="18" t="s">
        <v>63</v>
      </c>
      <c r="Q31" s="18" t="s">
        <v>60</v>
      </c>
      <c r="R31" s="18" t="s">
        <v>57</v>
      </c>
      <c r="S31" s="18" t="s">
        <v>56</v>
      </c>
      <c r="T31" s="18" t="s">
        <v>54</v>
      </c>
      <c r="U31" s="18" t="s">
        <v>58</v>
      </c>
      <c r="V31" s="18" t="s">
        <v>51</v>
      </c>
      <c r="W31" s="18" t="s">
        <v>52</v>
      </c>
      <c r="X31" s="18" t="s">
        <v>53</v>
      </c>
      <c r="Y31" s="62" t="s">
        <v>50</v>
      </c>
    </row>
    <row r="32" spans="1:26" x14ac:dyDescent="0.3">
      <c r="A32" s="6"/>
      <c r="B32" s="7"/>
      <c r="C32" s="7"/>
      <c r="D32" s="8"/>
      <c r="E32" s="15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3"/>
    </row>
    <row r="33" spans="1:26" x14ac:dyDescent="0.3">
      <c r="A33" s="17" t="s">
        <v>38</v>
      </c>
      <c r="B33" s="30">
        <v>665.43303753571433</v>
      </c>
      <c r="C33" s="30">
        <v>444.84856389297897</v>
      </c>
      <c r="D33" s="155">
        <f t="shared" ref="D33:D37" si="28">+B33-C33</f>
        <v>220.58447364273536</v>
      </c>
      <c r="E33" s="156">
        <f t="shared" ref="E33:E37" si="29">+D33/C33</f>
        <v>0.49586419187767289</v>
      </c>
      <c r="F33" s="30">
        <v>518.74537417432555</v>
      </c>
      <c r="G33" s="30">
        <v>464.83111024977802</v>
      </c>
      <c r="H33" s="30">
        <v>453.86178726477038</v>
      </c>
      <c r="I33" s="30">
        <v>444.84856389297897</v>
      </c>
      <c r="J33" s="30">
        <v>430.99459349206887</v>
      </c>
      <c r="K33" s="30">
        <v>390.37143370076751</v>
      </c>
      <c r="L33" s="30">
        <v>219.59449470337157</v>
      </c>
      <c r="M33" s="30">
        <v>425.98808903761727</v>
      </c>
      <c r="N33" s="30">
        <v>373.94648090326615</v>
      </c>
      <c r="O33" s="30">
        <v>385.46620896230775</v>
      </c>
      <c r="P33" s="30">
        <v>400.48225376298984</v>
      </c>
      <c r="Q33" s="30">
        <v>417.58124897545162</v>
      </c>
      <c r="R33" s="30">
        <v>350.11001290604196</v>
      </c>
      <c r="S33" s="30">
        <v>338.51664134665344</v>
      </c>
      <c r="T33" s="30">
        <v>365.03957893627552</v>
      </c>
      <c r="U33" s="30">
        <v>361.57424152174582</v>
      </c>
      <c r="V33" s="30">
        <v>307.22144800513792</v>
      </c>
      <c r="W33" s="30">
        <v>310.25675191387677</v>
      </c>
      <c r="X33" s="30">
        <v>320.01225714014703</v>
      </c>
      <c r="Y33" s="64">
        <v>331.42461957685941</v>
      </c>
      <c r="Z33" s="32"/>
    </row>
    <row r="34" spans="1:26" x14ac:dyDescent="0.3">
      <c r="A34" s="6" t="s">
        <v>39</v>
      </c>
      <c r="B34" s="31">
        <v>127.89641415152423</v>
      </c>
      <c r="C34" s="31">
        <v>32.384122222799995</v>
      </c>
      <c r="D34" s="153">
        <f t="shared" si="28"/>
        <v>95.512291928724238</v>
      </c>
      <c r="E34" s="154">
        <f t="shared" si="29"/>
        <v>2.9493555907307853</v>
      </c>
      <c r="F34" s="31">
        <v>41.343034607077421</v>
      </c>
      <c r="G34" s="31">
        <v>32.012370499940793</v>
      </c>
      <c r="H34" s="31">
        <v>28.699079340829048</v>
      </c>
      <c r="I34" s="31">
        <v>32.384122222799995</v>
      </c>
      <c r="J34" s="31">
        <v>25.633823713856103</v>
      </c>
      <c r="K34" s="31">
        <v>24.828609407983926</v>
      </c>
      <c r="L34" s="31">
        <v>17.782490759100614</v>
      </c>
      <c r="M34" s="31">
        <v>33.080270631759376</v>
      </c>
      <c r="N34" s="31">
        <v>29.860815815990804</v>
      </c>
      <c r="O34" s="31">
        <v>28.846898400132105</v>
      </c>
      <c r="P34" s="31">
        <v>32.738078162369668</v>
      </c>
      <c r="Q34" s="31">
        <v>30.468824011669351</v>
      </c>
      <c r="R34" s="31">
        <v>39.076519505146237</v>
      </c>
      <c r="S34" s="31">
        <v>25.037669666471839</v>
      </c>
      <c r="T34" s="31">
        <v>28.899553265081941</v>
      </c>
      <c r="U34" s="31">
        <v>39.676566870000002</v>
      </c>
      <c r="V34" s="31">
        <v>34.820611728899991</v>
      </c>
      <c r="W34" s="31">
        <v>36.977043915419998</v>
      </c>
      <c r="X34" s="31">
        <v>34.116233800180005</v>
      </c>
      <c r="Y34" s="65">
        <v>57.707223736300008</v>
      </c>
    </row>
    <row r="35" spans="1:26" x14ac:dyDescent="0.3">
      <c r="A35" s="17" t="s">
        <v>40</v>
      </c>
      <c r="B35" s="30">
        <v>537.53662338419008</v>
      </c>
      <c r="C35" s="30">
        <v>412.46444167017899</v>
      </c>
      <c r="D35" s="155">
        <f t="shared" si="28"/>
        <v>125.07218171401109</v>
      </c>
      <c r="E35" s="156">
        <f t="shared" si="29"/>
        <v>0.30323142816277771</v>
      </c>
      <c r="F35" s="30">
        <v>477.40233956724813</v>
      </c>
      <c r="G35" s="30">
        <v>432.81873974983722</v>
      </c>
      <c r="H35" s="30">
        <v>425.16270792394135</v>
      </c>
      <c r="I35" s="30">
        <v>412.46444167017899</v>
      </c>
      <c r="J35" s="30">
        <v>405.36076977821278</v>
      </c>
      <c r="K35" s="30">
        <v>365.54282429278356</v>
      </c>
      <c r="L35" s="30">
        <v>201.81200394427094</v>
      </c>
      <c r="M35" s="30">
        <v>392.90781840585788</v>
      </c>
      <c r="N35" s="30">
        <v>344.0856650872754</v>
      </c>
      <c r="O35" s="30">
        <v>356.61931056217566</v>
      </c>
      <c r="P35" s="30">
        <v>367.74417560062017</v>
      </c>
      <c r="Q35" s="30">
        <v>387.11242496378225</v>
      </c>
      <c r="R35" s="30">
        <v>311.03349340089574</v>
      </c>
      <c r="S35" s="30">
        <v>313.47897168018164</v>
      </c>
      <c r="T35" s="30">
        <v>336.14002567119354</v>
      </c>
      <c r="U35" s="30">
        <v>321.89767465174583</v>
      </c>
      <c r="V35" s="30">
        <v>272.4008362762379</v>
      </c>
      <c r="W35" s="30">
        <v>273.27970799845679</v>
      </c>
      <c r="X35" s="30">
        <v>285.89602333996703</v>
      </c>
      <c r="Y35" s="64">
        <v>273.71739584055939</v>
      </c>
    </row>
    <row r="36" spans="1:26" x14ac:dyDescent="0.3">
      <c r="A36" s="52" t="s">
        <v>41</v>
      </c>
      <c r="B36" s="53">
        <v>359.18548055945035</v>
      </c>
      <c r="C36" s="53">
        <v>228.28794258325536</v>
      </c>
      <c r="D36" s="162">
        <f t="shared" si="28"/>
        <v>130.897537976195</v>
      </c>
      <c r="E36" s="163">
        <f t="shared" si="29"/>
        <v>0.57338787364320565</v>
      </c>
      <c r="F36" s="53">
        <v>337.51547780345606</v>
      </c>
      <c r="G36" s="53">
        <v>253.23664106220525</v>
      </c>
      <c r="H36" s="53">
        <v>288.36861666470935</v>
      </c>
      <c r="I36" s="53">
        <v>228.28794258325536</v>
      </c>
      <c r="J36" s="53">
        <v>236.71018308658421</v>
      </c>
      <c r="K36" s="53">
        <v>194.19274996985436</v>
      </c>
      <c r="L36" s="53">
        <v>141.98637575919483</v>
      </c>
      <c r="M36" s="53">
        <v>297.00536078983509</v>
      </c>
      <c r="N36" s="53">
        <v>251.70345673401999</v>
      </c>
      <c r="O36" s="53">
        <v>241.31190630589199</v>
      </c>
      <c r="P36" s="53">
        <v>251.90969540029701</v>
      </c>
      <c r="Q36" s="53">
        <v>301.57262320259599</v>
      </c>
      <c r="R36" s="53">
        <v>237.92049381617485</v>
      </c>
      <c r="S36" s="53">
        <v>218.41257682336615</v>
      </c>
      <c r="T36" s="53">
        <v>251.67310314873117</v>
      </c>
      <c r="U36" s="53">
        <v>270.83800655878679</v>
      </c>
      <c r="V36" s="53">
        <v>235.25027802842999</v>
      </c>
      <c r="W36" s="53">
        <v>234.61165930774712</v>
      </c>
      <c r="X36" s="53">
        <v>224.37720077882301</v>
      </c>
      <c r="Y36" s="66">
        <v>214.05521038928904</v>
      </c>
    </row>
    <row r="37" spans="1:26" x14ac:dyDescent="0.3">
      <c r="A37" s="17" t="s">
        <v>72</v>
      </c>
      <c r="B37" s="30">
        <v>178.35114282473972</v>
      </c>
      <c r="C37" s="30">
        <v>184.17649908692363</v>
      </c>
      <c r="D37" s="155">
        <f t="shared" si="28"/>
        <v>-5.8253562621839023</v>
      </c>
      <c r="E37" s="156">
        <f t="shared" si="29"/>
        <v>-3.1629205088943388E-2</v>
      </c>
      <c r="F37" s="30">
        <v>139.88686176379207</v>
      </c>
      <c r="G37" s="30">
        <v>179.58209868763197</v>
      </c>
      <c r="H37" s="30">
        <v>136.794091259232</v>
      </c>
      <c r="I37" s="30">
        <v>184.17649908692363</v>
      </c>
      <c r="J37" s="30">
        <v>168.65058669162858</v>
      </c>
      <c r="K37" s="30">
        <v>171.3500743229292</v>
      </c>
      <c r="L37" s="30">
        <v>59.825628185076113</v>
      </c>
      <c r="M37" s="30">
        <v>95.902457616022787</v>
      </c>
      <c r="N37" s="30">
        <v>92.382208353255407</v>
      </c>
      <c r="O37" s="30">
        <v>115.30740425628366</v>
      </c>
      <c r="P37" s="30">
        <v>115.83448020032316</v>
      </c>
      <c r="Q37" s="30">
        <v>85.539801761186254</v>
      </c>
      <c r="R37" s="30">
        <v>73.112999584720882</v>
      </c>
      <c r="S37" s="30">
        <v>95.066394856815492</v>
      </c>
      <c r="T37" s="30">
        <v>84.466922522462369</v>
      </c>
      <c r="U37" s="30">
        <v>51.059668092959043</v>
      </c>
      <c r="V37" s="30">
        <v>37.150558247807908</v>
      </c>
      <c r="W37" s="30">
        <v>38.668048690709668</v>
      </c>
      <c r="X37" s="30">
        <v>61.51882256114402</v>
      </c>
      <c r="Y37" s="64">
        <v>59.662185451270346</v>
      </c>
    </row>
    <row r="38" spans="1:26" x14ac:dyDescent="0.3">
      <c r="A38" s="10"/>
      <c r="B38" s="31"/>
      <c r="C38" s="31"/>
      <c r="D38" s="153"/>
      <c r="E38" s="154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65"/>
    </row>
    <row r="39" spans="1:26" x14ac:dyDescent="0.3">
      <c r="A39" s="10" t="s">
        <v>85</v>
      </c>
      <c r="B39" s="43">
        <v>0.80779972298165326</v>
      </c>
      <c r="C39" s="43">
        <v>0.92720191802037399</v>
      </c>
      <c r="D39" s="43">
        <f t="shared" ref="D39:D40" si="30">+B39-C39</f>
        <v>-0.11940219503872074</v>
      </c>
      <c r="E39" s="154"/>
      <c r="F39" s="43">
        <v>0.92030187320150636</v>
      </c>
      <c r="G39" s="43">
        <v>0.93113117905826293</v>
      </c>
      <c r="H39" s="43">
        <v>0.93676691859478622</v>
      </c>
      <c r="I39" s="43">
        <v>0.92720191802037399</v>
      </c>
      <c r="J39" s="43">
        <v>0.94052402489283704</v>
      </c>
      <c r="K39" s="43">
        <v>0.93639747362504022</v>
      </c>
      <c r="L39" s="43">
        <v>0.9190212360144947</v>
      </c>
      <c r="M39" s="43">
        <v>0.92234461130945333</v>
      </c>
      <c r="N39" s="43">
        <v>0.92014681955593736</v>
      </c>
      <c r="O39" s="43">
        <v>0.92516361297196648</v>
      </c>
      <c r="P39" s="43">
        <v>0.91825336115456324</v>
      </c>
      <c r="Q39" s="43">
        <v>0.92703498041057741</v>
      </c>
      <c r="R39" s="43">
        <v>0.88838788362321686</v>
      </c>
      <c r="S39" s="43">
        <v>0.92603710834755593</v>
      </c>
      <c r="T39" s="43">
        <v>0.92083172638623134</v>
      </c>
      <c r="U39" s="43">
        <v>0.8902671642122113</v>
      </c>
      <c r="V39" s="43">
        <v>0.88665956769946064</v>
      </c>
      <c r="W39" s="43">
        <v>0.8808179235832253</v>
      </c>
      <c r="X39" s="43">
        <v>0.89339085288461606</v>
      </c>
      <c r="Y39" s="67">
        <v>0.82588130052023079</v>
      </c>
    </row>
    <row r="40" spans="1:26" x14ac:dyDescent="0.3">
      <c r="A40" s="58" t="s">
        <v>86</v>
      </c>
      <c r="B40" s="59">
        <v>0.26802267510676081</v>
      </c>
      <c r="C40" s="59">
        <v>0.4140206668875131</v>
      </c>
      <c r="D40" s="43">
        <f t="shared" si="30"/>
        <v>-0.14599799178075229</v>
      </c>
      <c r="E40" s="163"/>
      <c r="F40" s="59">
        <v>0.26966382492845664</v>
      </c>
      <c r="G40" s="59">
        <v>0.38633838124804754</v>
      </c>
      <c r="H40" s="59">
        <v>0.30140032736316291</v>
      </c>
      <c r="I40" s="59">
        <v>0.4140206668875131</v>
      </c>
      <c r="J40" s="59">
        <v>0.39130557375479486</v>
      </c>
      <c r="K40" s="59">
        <v>0.4389411199956671</v>
      </c>
      <c r="L40" s="59">
        <v>0.27243683074062774</v>
      </c>
      <c r="M40" s="59">
        <v>0.22512943456396509</v>
      </c>
      <c r="N40" s="59">
        <v>0.24704660445020521</v>
      </c>
      <c r="O40" s="59">
        <v>0.29913751601391037</v>
      </c>
      <c r="P40" s="59">
        <v>0.2892374858359526</v>
      </c>
      <c r="Q40" s="59">
        <v>0.20484588800637188</v>
      </c>
      <c r="R40" s="59">
        <v>0.20882864496749487</v>
      </c>
      <c r="S40" s="59">
        <v>0.28083226419425572</v>
      </c>
      <c r="T40" s="59">
        <v>0.23139113508896428</v>
      </c>
      <c r="U40" s="59">
        <v>0.14121489373265603</v>
      </c>
      <c r="V40" s="59">
        <v>0.12092436413224186</v>
      </c>
      <c r="W40" s="59">
        <v>0.12463241638474773</v>
      </c>
      <c r="X40" s="59">
        <v>0.19223895706657981</v>
      </c>
      <c r="Y40" s="68">
        <v>0.18001736119496192</v>
      </c>
    </row>
    <row r="41" spans="1:26" x14ac:dyDescent="0.3">
      <c r="A41" s="10"/>
      <c r="B41" s="60"/>
      <c r="C41" s="60"/>
      <c r="D41" s="60"/>
      <c r="E41" s="154"/>
      <c r="F41" s="60"/>
      <c r="G41" s="60"/>
      <c r="H41" s="60"/>
      <c r="I41" s="60"/>
      <c r="J41" s="60"/>
      <c r="K41" s="60"/>
      <c r="L41" s="60"/>
      <c r="M41" s="60"/>
      <c r="N41" s="61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7"/>
    </row>
    <row r="42" spans="1:26" x14ac:dyDescent="0.3">
      <c r="A42" s="17" t="s">
        <v>100</v>
      </c>
      <c r="B42" s="30">
        <v>4180.3541085235192</v>
      </c>
      <c r="C42" s="30">
        <v>3386.3329303464516</v>
      </c>
      <c r="D42" s="155">
        <f t="shared" ref="D42:D45" si="31">+B42-C42</f>
        <v>794.02117817706767</v>
      </c>
      <c r="E42" s="156">
        <f t="shared" ref="E42:E45" si="32">+D42/C42</f>
        <v>0.23447817875835153</v>
      </c>
      <c r="F42" s="30">
        <v>3702.8366677137506</v>
      </c>
      <c r="G42" s="30">
        <v>3488.0114016696371</v>
      </c>
      <c r="H42" s="30">
        <v>3541.2610284760708</v>
      </c>
      <c r="I42" s="30">
        <v>3386.3329303464516</v>
      </c>
      <c r="J42" s="30">
        <v>2871.7646087208473</v>
      </c>
      <c r="K42" s="30">
        <v>2915.7391152170312</v>
      </c>
      <c r="L42" s="30">
        <v>1893.7143204111476</v>
      </c>
      <c r="M42" s="30">
        <v>2484.0624827946717</v>
      </c>
      <c r="N42" s="30">
        <v>2534.7398602661665</v>
      </c>
      <c r="O42" s="30">
        <v>2642.5118342423875</v>
      </c>
      <c r="P42" s="30">
        <v>2809.624651048433</v>
      </c>
      <c r="Q42" s="30">
        <v>2669.0159823082258</v>
      </c>
      <c r="R42" s="30">
        <v>2483.00071673</v>
      </c>
      <c r="S42" s="30">
        <v>2699.2214031892186</v>
      </c>
      <c r="T42" s="30">
        <v>2651.2187761188784</v>
      </c>
      <c r="U42" s="30">
        <v>2405.1772679928654</v>
      </c>
      <c r="V42" s="30">
        <v>2104.0850656756234</v>
      </c>
      <c r="W42" s="30">
        <v>2257.8213418997689</v>
      </c>
      <c r="X42" s="30">
        <v>2198.4289188187799</v>
      </c>
      <c r="Y42" s="64">
        <v>2003.6808966799999</v>
      </c>
    </row>
    <row r="43" spans="1:26" x14ac:dyDescent="0.3">
      <c r="A43" s="6" t="s">
        <v>89</v>
      </c>
      <c r="B43" s="31">
        <v>3114.784862</v>
      </c>
      <c r="C43" s="31">
        <v>2476.6925000000001</v>
      </c>
      <c r="D43" s="153">
        <f t="shared" si="31"/>
        <v>638.09236199999987</v>
      </c>
      <c r="E43" s="154">
        <f t="shared" si="32"/>
        <v>0.25763891238011977</v>
      </c>
      <c r="F43" s="31">
        <v>2632.938885</v>
      </c>
      <c r="G43" s="31">
        <v>2400.3921999999998</v>
      </c>
      <c r="H43" s="31">
        <v>2452.0773349999999</v>
      </c>
      <c r="I43" s="31">
        <v>2476.6925000000001</v>
      </c>
      <c r="J43" s="31">
        <v>2038.2538340000001</v>
      </c>
      <c r="K43" s="31">
        <v>2180.9960590000001</v>
      </c>
      <c r="L43" s="31">
        <v>1469.450619</v>
      </c>
      <c r="M43" s="31">
        <v>1887.5198049999999</v>
      </c>
      <c r="N43" s="31">
        <v>1875.6546619999999</v>
      </c>
      <c r="O43" s="31">
        <v>2038.0310869999998</v>
      </c>
      <c r="P43" s="31">
        <v>2273.1967049999998</v>
      </c>
      <c r="Q43" s="31">
        <v>2223.40292</v>
      </c>
      <c r="R43" s="31">
        <v>2060.566973</v>
      </c>
      <c r="S43" s="31">
        <v>2250.383366</v>
      </c>
      <c r="T43" s="31">
        <v>2179.2419769999997</v>
      </c>
      <c r="U43" s="31">
        <v>1919.0744890000001</v>
      </c>
      <c r="V43" s="31">
        <v>1681.0840820000001</v>
      </c>
      <c r="W43" s="31">
        <v>1805.0834559999998</v>
      </c>
      <c r="X43" s="31">
        <v>1751.5777149999999</v>
      </c>
      <c r="Y43" s="65">
        <v>1596.8160789999999</v>
      </c>
    </row>
    <row r="44" spans="1:26" x14ac:dyDescent="0.3">
      <c r="A44" s="6" t="s">
        <v>90</v>
      </c>
      <c r="B44" s="31">
        <v>871.94102429532256</v>
      </c>
      <c r="C44" s="31">
        <v>816.44638415870952</v>
      </c>
      <c r="D44" s="153">
        <f t="shared" si="31"/>
        <v>55.494640136613043</v>
      </c>
      <c r="E44" s="154">
        <f t="shared" si="32"/>
        <v>6.7970954631388761E-2</v>
      </c>
      <c r="F44" s="31">
        <v>935.92672429062543</v>
      </c>
      <c r="G44" s="31">
        <v>974.94947966400002</v>
      </c>
      <c r="H44" s="31">
        <v>977.42842285645168</v>
      </c>
      <c r="I44" s="31">
        <v>816.44638415870952</v>
      </c>
      <c r="J44" s="31">
        <v>702.91289122095225</v>
      </c>
      <c r="K44" s="31">
        <v>642.07953449999991</v>
      </c>
      <c r="L44" s="31">
        <v>367.18909092590161</v>
      </c>
      <c r="M44" s="31">
        <v>509.30517916109369</v>
      </c>
      <c r="N44" s="31">
        <v>551.46667012299997</v>
      </c>
      <c r="O44" s="31">
        <v>512.98907313281256</v>
      </c>
      <c r="P44" s="31">
        <v>434.50626808032786</v>
      </c>
      <c r="Q44" s="31">
        <v>374.99555708225813</v>
      </c>
      <c r="R44" s="31">
        <v>366.23239370793107</v>
      </c>
      <c r="S44" s="31">
        <v>353.11671669656249</v>
      </c>
      <c r="T44" s="31">
        <v>410.63266437147547</v>
      </c>
      <c r="U44" s="31">
        <v>414.70508752996705</v>
      </c>
      <c r="V44" s="31">
        <v>365.02985568585251</v>
      </c>
      <c r="W44" s="31">
        <v>385.05302727361533</v>
      </c>
      <c r="X44" s="31">
        <v>353.85120381878016</v>
      </c>
      <c r="Y44" s="65">
        <v>381.86481767999999</v>
      </c>
    </row>
    <row r="45" spans="1:26" x14ac:dyDescent="0.3">
      <c r="A45" s="6" t="s">
        <v>91</v>
      </c>
      <c r="B45" s="31">
        <v>88.755725066906422</v>
      </c>
      <c r="C45" s="31">
        <v>93.19404618774189</v>
      </c>
      <c r="D45" s="153">
        <f t="shared" si="31"/>
        <v>-4.438321120835468</v>
      </c>
      <c r="E45" s="154">
        <f t="shared" si="32"/>
        <v>-4.762451360781516E-2</v>
      </c>
      <c r="F45" s="31">
        <v>133.97105842312502</v>
      </c>
      <c r="G45" s="31">
        <v>112.66972200563694</v>
      </c>
      <c r="H45" s="31">
        <v>111.7552706196193</v>
      </c>
      <c r="I45" s="31">
        <v>93.19404618774189</v>
      </c>
      <c r="J45" s="31">
        <v>130.5978834998952</v>
      </c>
      <c r="K45" s="31">
        <v>92.663521717031244</v>
      </c>
      <c r="L45" s="31">
        <v>57.074610485245906</v>
      </c>
      <c r="M45" s="31">
        <v>87.237498633578099</v>
      </c>
      <c r="N45" s="31">
        <v>107.6185281431667</v>
      </c>
      <c r="O45" s="31">
        <v>91.491674109574987</v>
      </c>
      <c r="P45" s="31">
        <v>101.9216779681049</v>
      </c>
      <c r="Q45" s="31">
        <v>70.617505225967733</v>
      </c>
      <c r="R45" s="31">
        <v>56.201350022068972</v>
      </c>
      <c r="S45" s="31">
        <v>95.721320492656247</v>
      </c>
      <c r="T45" s="31">
        <v>61.344134747403267</v>
      </c>
      <c r="U45" s="31">
        <v>71.397691462898322</v>
      </c>
      <c r="V45" s="31">
        <v>57.971127989770487</v>
      </c>
      <c r="W45" s="31">
        <v>67.684858626153854</v>
      </c>
      <c r="X45" s="31">
        <v>93</v>
      </c>
      <c r="Y45" s="65">
        <v>25</v>
      </c>
    </row>
    <row r="46" spans="1:26" x14ac:dyDescent="0.3">
      <c r="A46" s="6" t="s">
        <v>120</v>
      </c>
      <c r="B46" s="31">
        <v>104.87249716129033</v>
      </c>
      <c r="C46" s="31"/>
      <c r="D46" s="153"/>
      <c r="E46" s="154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65"/>
    </row>
    <row r="47" spans="1:26" x14ac:dyDescent="0.3">
      <c r="A47" s="6"/>
      <c r="B47" s="31"/>
      <c r="C47" s="31"/>
      <c r="D47" s="153"/>
      <c r="E47" s="15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65"/>
    </row>
    <row r="48" spans="1:26" x14ac:dyDescent="0.3">
      <c r="A48" s="17" t="s">
        <v>92</v>
      </c>
      <c r="B48" s="85">
        <v>283</v>
      </c>
      <c r="C48" s="85">
        <v>252</v>
      </c>
      <c r="D48" s="85">
        <f t="shared" ref="D48:D52" si="33">+B48-C48</f>
        <v>31</v>
      </c>
      <c r="E48" s="156">
        <f t="shared" ref="E48:E52" si="34">+D48/C48</f>
        <v>0.12301587301587301</v>
      </c>
      <c r="F48" s="85">
        <v>260</v>
      </c>
      <c r="G48" s="85">
        <v>261</v>
      </c>
      <c r="H48" s="85">
        <v>258</v>
      </c>
      <c r="I48" s="85">
        <v>252</v>
      </c>
      <c r="J48" s="85">
        <v>250</v>
      </c>
      <c r="K48" s="85">
        <v>240</v>
      </c>
      <c r="L48" s="85">
        <v>236</v>
      </c>
      <c r="M48" s="85">
        <v>243</v>
      </c>
      <c r="N48" s="85">
        <v>254</v>
      </c>
      <c r="O48" s="85">
        <v>257</v>
      </c>
      <c r="P48" s="85">
        <v>250</v>
      </c>
      <c r="Q48" s="85">
        <v>246</v>
      </c>
      <c r="R48" s="85">
        <v>234</v>
      </c>
      <c r="S48" s="85">
        <v>237</v>
      </c>
      <c r="T48" s="85">
        <v>238</v>
      </c>
      <c r="U48" s="85">
        <v>243</v>
      </c>
      <c r="V48" s="85">
        <v>236</v>
      </c>
      <c r="W48" s="85">
        <v>234</v>
      </c>
      <c r="X48" s="85">
        <v>233</v>
      </c>
      <c r="Y48" s="80">
        <v>227</v>
      </c>
    </row>
    <row r="49" spans="1:26" x14ac:dyDescent="0.3">
      <c r="A49" s="6" t="s">
        <v>89</v>
      </c>
      <c r="B49" s="86">
        <v>163</v>
      </c>
      <c r="C49" s="86">
        <v>165</v>
      </c>
      <c r="D49" s="86">
        <f t="shared" si="33"/>
        <v>-2</v>
      </c>
      <c r="E49" s="154">
        <f t="shared" si="34"/>
        <v>-1.2121212121212121E-2</v>
      </c>
      <c r="F49" s="86">
        <v>162</v>
      </c>
      <c r="G49" s="86">
        <v>164</v>
      </c>
      <c r="H49" s="86">
        <v>167</v>
      </c>
      <c r="I49" s="86">
        <v>165</v>
      </c>
      <c r="J49" s="86">
        <v>165</v>
      </c>
      <c r="K49" s="86">
        <v>158</v>
      </c>
      <c r="L49" s="86">
        <v>156</v>
      </c>
      <c r="M49" s="86">
        <v>159</v>
      </c>
      <c r="N49" s="86">
        <v>166</v>
      </c>
      <c r="O49" s="86">
        <v>173</v>
      </c>
      <c r="P49" s="86">
        <v>173</v>
      </c>
      <c r="Q49" s="86">
        <v>170</v>
      </c>
      <c r="R49" s="86">
        <v>163</v>
      </c>
      <c r="S49" s="86">
        <v>165</v>
      </c>
      <c r="T49" s="86">
        <v>165</v>
      </c>
      <c r="U49" s="86">
        <v>166</v>
      </c>
      <c r="V49" s="86">
        <v>161</v>
      </c>
      <c r="W49" s="86">
        <v>160</v>
      </c>
      <c r="X49" s="86">
        <v>159</v>
      </c>
      <c r="Y49" s="82">
        <v>154</v>
      </c>
    </row>
    <row r="50" spans="1:26" x14ac:dyDescent="0.3">
      <c r="A50" s="6" t="s">
        <v>90</v>
      </c>
      <c r="B50" s="86">
        <v>97</v>
      </c>
      <c r="C50" s="86">
        <v>86</v>
      </c>
      <c r="D50" s="86">
        <f t="shared" si="33"/>
        <v>11</v>
      </c>
      <c r="E50" s="154">
        <f t="shared" si="34"/>
        <v>0.12790697674418605</v>
      </c>
      <c r="F50" s="86">
        <v>97</v>
      </c>
      <c r="G50" s="86">
        <v>96</v>
      </c>
      <c r="H50" s="86">
        <v>90</v>
      </c>
      <c r="I50" s="86">
        <v>86</v>
      </c>
      <c r="J50" s="86">
        <v>83</v>
      </c>
      <c r="K50" s="86">
        <v>80</v>
      </c>
      <c r="L50" s="86">
        <v>78</v>
      </c>
      <c r="M50" s="86">
        <v>81</v>
      </c>
      <c r="N50" s="86">
        <v>84</v>
      </c>
      <c r="O50" s="86">
        <v>81</v>
      </c>
      <c r="P50" s="86">
        <v>74</v>
      </c>
      <c r="Q50" s="86">
        <v>72</v>
      </c>
      <c r="R50" s="86">
        <v>67</v>
      </c>
      <c r="S50" s="86">
        <v>69</v>
      </c>
      <c r="T50" s="86">
        <v>70</v>
      </c>
      <c r="U50" s="86">
        <v>74</v>
      </c>
      <c r="V50" s="86">
        <v>74</v>
      </c>
      <c r="W50" s="86">
        <v>73</v>
      </c>
      <c r="X50" s="86">
        <v>73</v>
      </c>
      <c r="Y50" s="82">
        <v>72</v>
      </c>
    </row>
    <row r="51" spans="1:26" x14ac:dyDescent="0.3">
      <c r="A51" s="6" t="s">
        <v>91</v>
      </c>
      <c r="B51" s="86">
        <v>1</v>
      </c>
      <c r="C51" s="86">
        <v>1</v>
      </c>
      <c r="D51" s="6">
        <f t="shared" si="33"/>
        <v>0</v>
      </c>
      <c r="E51" s="154">
        <f t="shared" si="34"/>
        <v>0</v>
      </c>
      <c r="F51" s="86">
        <v>1</v>
      </c>
      <c r="G51" s="86">
        <v>1</v>
      </c>
      <c r="H51" s="86">
        <v>1</v>
      </c>
      <c r="I51" s="86">
        <v>1</v>
      </c>
      <c r="J51" s="86">
        <v>2</v>
      </c>
      <c r="K51" s="86">
        <v>2</v>
      </c>
      <c r="L51" s="86">
        <v>2</v>
      </c>
      <c r="M51" s="197">
        <v>3</v>
      </c>
      <c r="N51" s="198">
        <v>4</v>
      </c>
      <c r="O51" s="86">
        <v>3</v>
      </c>
      <c r="P51" s="86">
        <v>3</v>
      </c>
      <c r="Q51" s="86">
        <v>4</v>
      </c>
      <c r="R51" s="86">
        <v>4</v>
      </c>
      <c r="S51" s="86">
        <v>3</v>
      </c>
      <c r="T51" s="86">
        <v>3</v>
      </c>
      <c r="U51" s="86">
        <v>3</v>
      </c>
      <c r="V51" s="86">
        <v>1</v>
      </c>
      <c r="W51" s="86">
        <v>1</v>
      </c>
      <c r="X51" s="86">
        <v>1</v>
      </c>
      <c r="Y51" s="82">
        <v>1</v>
      </c>
    </row>
    <row r="52" spans="1:26" ht="15" thickBot="1" x14ac:dyDescent="0.35">
      <c r="A52" s="191" t="s">
        <v>120</v>
      </c>
      <c r="B52" s="192">
        <v>22</v>
      </c>
      <c r="C52" s="192"/>
      <c r="D52" s="191">
        <f t="shared" si="33"/>
        <v>22</v>
      </c>
      <c r="E52" s="193" t="e">
        <f t="shared" si="34"/>
        <v>#DIV/0!</v>
      </c>
      <c r="F52" s="192"/>
      <c r="G52" s="192"/>
      <c r="H52" s="192"/>
      <c r="I52" s="192"/>
      <c r="J52" s="192"/>
      <c r="K52" s="192"/>
      <c r="L52" s="192"/>
      <c r="M52" s="194"/>
      <c r="N52" s="195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6"/>
    </row>
    <row r="53" spans="1:26" x14ac:dyDescent="0.3">
      <c r="A53" s="15"/>
      <c r="B53" s="12"/>
      <c r="C53" s="123"/>
      <c r="F53" s="12"/>
      <c r="G53" s="12"/>
      <c r="H53" s="123"/>
      <c r="I53" s="123"/>
      <c r="J53" s="123"/>
      <c r="L53" s="12"/>
      <c r="M53" s="13"/>
      <c r="N53" s="12"/>
      <c r="O53" s="12"/>
      <c r="P53" s="12"/>
      <c r="Q53" s="12"/>
      <c r="R53" s="13"/>
      <c r="S53" s="13"/>
      <c r="T53" s="13"/>
      <c r="U53" s="13"/>
      <c r="V53" s="16"/>
      <c r="W53" s="12"/>
      <c r="X53" s="12"/>
      <c r="Y53" s="12"/>
    </row>
    <row r="54" spans="1:26" x14ac:dyDescent="0.3">
      <c r="A54" s="5"/>
      <c r="B54" s="188"/>
      <c r="F54" s="188"/>
      <c r="G54" s="18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6" ht="27.6" x14ac:dyDescent="0.3">
      <c r="A55" s="14" t="s">
        <v>73</v>
      </c>
      <c r="B55" s="209" t="s">
        <v>44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1"/>
    </row>
    <row r="56" spans="1:26" ht="25.5" customHeight="1" x14ac:dyDescent="0.3">
      <c r="A56" s="6"/>
      <c r="B56" s="18" t="str">
        <f>+B31</f>
        <v xml:space="preserve"> 2022 1-3. hó</v>
      </c>
      <c r="C56" s="18" t="str">
        <f>+C31</f>
        <v>2021
1-3. hó</v>
      </c>
      <c r="D56" s="128" t="s">
        <v>71</v>
      </c>
      <c r="E56" s="129" t="s">
        <v>49</v>
      </c>
      <c r="F56" s="18" t="str">
        <f>+F31</f>
        <v xml:space="preserve"> 2021.10-12. hó</v>
      </c>
      <c r="G56" s="18" t="str">
        <f>+G31</f>
        <v xml:space="preserve"> 2021        7-9. hó</v>
      </c>
      <c r="H56" s="18" t="str">
        <f>+H31</f>
        <v>2021
4-6. hó</v>
      </c>
      <c r="I56" s="18" t="str">
        <f>+I31</f>
        <v>2021
1-3. hó</v>
      </c>
      <c r="J56" s="18" t="str">
        <f>+J31</f>
        <v>2020
10-12. hó</v>
      </c>
      <c r="K56" s="18" t="s">
        <v>104</v>
      </c>
      <c r="L56" s="18" t="s">
        <v>103</v>
      </c>
      <c r="M56" s="18" t="s">
        <v>70</v>
      </c>
      <c r="N56" s="18" t="s">
        <v>65</v>
      </c>
      <c r="O56" s="18" t="s">
        <v>64</v>
      </c>
      <c r="P56" s="18" t="s">
        <v>63</v>
      </c>
      <c r="Q56" s="18" t="s">
        <v>60</v>
      </c>
      <c r="R56" s="18" t="s">
        <v>57</v>
      </c>
      <c r="S56" s="18" t="s">
        <v>56</v>
      </c>
      <c r="T56" s="18" t="s">
        <v>54</v>
      </c>
      <c r="U56" s="18" t="s">
        <v>58</v>
      </c>
      <c r="V56" s="18" t="s">
        <v>51</v>
      </c>
      <c r="W56" s="18" t="s">
        <v>52</v>
      </c>
      <c r="X56" s="18" t="s">
        <v>53</v>
      </c>
      <c r="Y56" s="62" t="s">
        <v>50</v>
      </c>
    </row>
    <row r="57" spans="1:26" x14ac:dyDescent="0.3">
      <c r="A57" s="6"/>
      <c r="B57" s="7"/>
      <c r="C57" s="7"/>
      <c r="D57" s="8"/>
      <c r="E57" s="15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63"/>
    </row>
    <row r="58" spans="1:26" x14ac:dyDescent="0.3">
      <c r="A58" s="17" t="s">
        <v>38</v>
      </c>
      <c r="B58" s="30">
        <v>6217.788628514154</v>
      </c>
      <c r="C58" s="30">
        <v>1613.4711993301739</v>
      </c>
      <c r="D58" s="155">
        <f t="shared" ref="D58:D62" si="35">+B58-C58</f>
        <v>4604.3174291839805</v>
      </c>
      <c r="E58" s="156">
        <f t="shared" ref="E58:E62" si="36">+D58/C58</f>
        <v>2.8536719038402696</v>
      </c>
      <c r="F58" s="30">
        <v>2878.3786079295783</v>
      </c>
      <c r="G58" s="30">
        <v>2848.5276427268964</v>
      </c>
      <c r="H58" s="30">
        <v>2329.9409977771916</v>
      </c>
      <c r="I58" s="30">
        <v>1613.4711993301739</v>
      </c>
      <c r="J58" s="30">
        <v>1638.8022204009999</v>
      </c>
      <c r="K58" s="30">
        <v>1360.6645762769404</v>
      </c>
      <c r="L58" s="30">
        <v>1374.2350820630029</v>
      </c>
      <c r="M58" s="30">
        <v>1627.5649668293108</v>
      </c>
      <c r="N58" s="30">
        <v>1195.471418996081</v>
      </c>
      <c r="O58" s="30">
        <v>1156.5176603535033</v>
      </c>
      <c r="P58" s="30">
        <v>1146.1331188066888</v>
      </c>
      <c r="Q58" s="30">
        <v>890.03318282303235</v>
      </c>
      <c r="R58" s="30">
        <v>1057.4799588544699</v>
      </c>
      <c r="S58" s="30">
        <v>645.08695079878146</v>
      </c>
      <c r="T58" s="30">
        <v>586.62375919173382</v>
      </c>
      <c r="U58" s="30">
        <v>485.12612074291383</v>
      </c>
      <c r="V58" s="30">
        <v>502.40206357484101</v>
      </c>
      <c r="W58" s="30">
        <v>504.98694421710792</v>
      </c>
      <c r="X58" s="30">
        <v>499.58715118355235</v>
      </c>
      <c r="Y58" s="64">
        <v>376.45259016836604</v>
      </c>
    </row>
    <row r="59" spans="1:26" x14ac:dyDescent="0.3">
      <c r="A59" s="6" t="s">
        <v>39</v>
      </c>
      <c r="B59" s="31">
        <v>4733.1451263564377</v>
      </c>
      <c r="C59" s="31">
        <v>1239.2282578831998</v>
      </c>
      <c r="D59" s="153">
        <f t="shared" si="35"/>
        <v>3493.9168684732376</v>
      </c>
      <c r="E59" s="154">
        <f t="shared" si="36"/>
        <v>2.8194296298903052</v>
      </c>
      <c r="F59" s="31">
        <v>2317.0036628859943</v>
      </c>
      <c r="G59" s="31">
        <v>2239.188200127152</v>
      </c>
      <c r="H59" s="31">
        <v>1782.9161963567205</v>
      </c>
      <c r="I59" s="31">
        <v>1239.2282578831998</v>
      </c>
      <c r="J59" s="31">
        <v>1195.2507497974339</v>
      </c>
      <c r="K59" s="31">
        <v>1017.4705739814506</v>
      </c>
      <c r="L59" s="31">
        <v>1001.8925118291369</v>
      </c>
      <c r="M59" s="31">
        <v>1244.7820157998576</v>
      </c>
      <c r="N59" s="31">
        <v>813.86794092977095</v>
      </c>
      <c r="O59" s="31">
        <v>829.88234559699004</v>
      </c>
      <c r="P59" s="31">
        <v>819.73481535557301</v>
      </c>
      <c r="Q59" s="31">
        <v>662.0239146075437</v>
      </c>
      <c r="R59" s="31">
        <v>697.00529624650051</v>
      </c>
      <c r="S59" s="31">
        <v>421.42409113551309</v>
      </c>
      <c r="T59" s="31">
        <v>391.95514988870474</v>
      </c>
      <c r="U59" s="31">
        <v>328.63292322000007</v>
      </c>
      <c r="V59" s="31">
        <v>323.7619952308001</v>
      </c>
      <c r="W59" s="31">
        <v>282.08239643903988</v>
      </c>
      <c r="X59" s="31">
        <v>308.14486253055998</v>
      </c>
      <c r="Y59" s="65">
        <v>226.10554768520004</v>
      </c>
      <c r="Z59" s="36"/>
    </row>
    <row r="60" spans="1:26" x14ac:dyDescent="0.3">
      <c r="A60" s="17" t="s">
        <v>40</v>
      </c>
      <c r="B60" s="30">
        <v>1484.6435021577163</v>
      </c>
      <c r="C60" s="30">
        <v>374.2429414469741</v>
      </c>
      <c r="D60" s="155">
        <f t="shared" si="35"/>
        <v>1110.4005607107422</v>
      </c>
      <c r="E60" s="156">
        <f t="shared" si="36"/>
        <v>2.9670581265139857</v>
      </c>
      <c r="F60" s="30">
        <v>561.37494504358392</v>
      </c>
      <c r="G60" s="30">
        <v>609.33944259974442</v>
      </c>
      <c r="H60" s="30">
        <v>547.02480142047102</v>
      </c>
      <c r="I60" s="30">
        <v>374.2429414469741</v>
      </c>
      <c r="J60" s="30">
        <v>443.55147060356603</v>
      </c>
      <c r="K60" s="30">
        <v>343.19400229548978</v>
      </c>
      <c r="L60" s="30">
        <v>372.34257023386601</v>
      </c>
      <c r="M60" s="30">
        <v>382.78295102945322</v>
      </c>
      <c r="N60" s="30">
        <v>381.60347806631</v>
      </c>
      <c r="O60" s="30">
        <v>326.63531475651308</v>
      </c>
      <c r="P60" s="30">
        <v>326.39830345111585</v>
      </c>
      <c r="Q60" s="30">
        <v>228.00926821548865</v>
      </c>
      <c r="R60" s="30">
        <v>360.47466260796949</v>
      </c>
      <c r="S60" s="30">
        <v>223.66285966326836</v>
      </c>
      <c r="T60" s="30">
        <v>194.66860930302903</v>
      </c>
      <c r="U60" s="30">
        <v>156.49319752291373</v>
      </c>
      <c r="V60" s="30">
        <v>178.64006834404088</v>
      </c>
      <c r="W60" s="30">
        <v>222.90454777806801</v>
      </c>
      <c r="X60" s="30">
        <v>191.44228865299235</v>
      </c>
      <c r="Y60" s="64">
        <v>150.34704248316601</v>
      </c>
    </row>
    <row r="61" spans="1:26" x14ac:dyDescent="0.3">
      <c r="A61" s="11" t="s">
        <v>41</v>
      </c>
      <c r="B61" s="31">
        <v>864.76298061003513</v>
      </c>
      <c r="C61" s="31">
        <v>174.1163608747195</v>
      </c>
      <c r="D61" s="153">
        <f t="shared" si="35"/>
        <v>690.64661973531565</v>
      </c>
      <c r="E61" s="154">
        <f t="shared" si="36"/>
        <v>3.9665808328733156</v>
      </c>
      <c r="F61" s="31">
        <v>167.99127077168549</v>
      </c>
      <c r="G61" s="31">
        <v>212.65443251051761</v>
      </c>
      <c r="H61" s="31">
        <v>172.9125939561348</v>
      </c>
      <c r="I61" s="31">
        <v>174.1163608747195</v>
      </c>
      <c r="J61" s="31">
        <v>170.64383017517602</v>
      </c>
      <c r="K61" s="31">
        <v>140.64501046287023</v>
      </c>
      <c r="L61" s="31">
        <v>131.88253867872692</v>
      </c>
      <c r="M61" s="31">
        <v>160.68203844096064</v>
      </c>
      <c r="N61" s="31">
        <v>143.69181861209501</v>
      </c>
      <c r="O61" s="31">
        <v>135.131189079628</v>
      </c>
      <c r="P61" s="31">
        <v>135.93515367706499</v>
      </c>
      <c r="Q61" s="31">
        <v>156.31746555810645</v>
      </c>
      <c r="R61" s="31">
        <v>167.14819066726963</v>
      </c>
      <c r="S61" s="31">
        <v>56.502812561617297</v>
      </c>
      <c r="T61" s="31">
        <v>55.109015566906621</v>
      </c>
      <c r="U61" s="31">
        <v>52.678149546852431</v>
      </c>
      <c r="V61" s="31">
        <v>44.732225808390382</v>
      </c>
      <c r="W61" s="31">
        <v>41.140185161121828</v>
      </c>
      <c r="X61" s="31">
        <v>36.061143756816136</v>
      </c>
      <c r="Y61" s="65">
        <v>49.871305470471889</v>
      </c>
    </row>
    <row r="62" spans="1:26" x14ac:dyDescent="0.3">
      <c r="A62" s="17" t="s">
        <v>72</v>
      </c>
      <c r="B62" s="30">
        <v>619.88052154768116</v>
      </c>
      <c r="C62" s="30">
        <v>200.1265805722546</v>
      </c>
      <c r="D62" s="155">
        <f t="shared" si="35"/>
        <v>419.75394097542653</v>
      </c>
      <c r="E62" s="156">
        <f t="shared" si="36"/>
        <v>2.0974422276898728</v>
      </c>
      <c r="F62" s="30">
        <v>393.38367427189843</v>
      </c>
      <c r="G62" s="30">
        <v>396.68501008922681</v>
      </c>
      <c r="H62" s="30">
        <v>374.11220746433622</v>
      </c>
      <c r="I62" s="30">
        <v>200.1265805722546</v>
      </c>
      <c r="J62" s="30">
        <v>272.90764042838998</v>
      </c>
      <c r="K62" s="30">
        <v>202.54899183261955</v>
      </c>
      <c r="L62" s="30">
        <v>240.4600315551391</v>
      </c>
      <c r="M62" s="30">
        <v>222.10091258849258</v>
      </c>
      <c r="N62" s="30">
        <v>237.911659454215</v>
      </c>
      <c r="O62" s="30">
        <v>191.50412567688508</v>
      </c>
      <c r="P62" s="30">
        <v>190.46314977405086</v>
      </c>
      <c r="Q62" s="30">
        <v>71.691802657382198</v>
      </c>
      <c r="R62" s="30">
        <v>193.32647194069986</v>
      </c>
      <c r="S62" s="30">
        <v>167.16004710165106</v>
      </c>
      <c r="T62" s="30">
        <v>139.55959373612239</v>
      </c>
      <c r="U62" s="30">
        <v>103.81504797606129</v>
      </c>
      <c r="V62" s="30">
        <v>133.9078425356505</v>
      </c>
      <c r="W62" s="30">
        <v>181.76436261694619</v>
      </c>
      <c r="X62" s="30">
        <v>155.38114489617621</v>
      </c>
      <c r="Y62" s="64">
        <v>100.47573701269411</v>
      </c>
    </row>
    <row r="63" spans="1:26" x14ac:dyDescent="0.3">
      <c r="A63" s="10"/>
      <c r="B63" s="31"/>
      <c r="C63" s="31"/>
      <c r="D63" s="153"/>
      <c r="E63" s="15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65"/>
    </row>
    <row r="64" spans="1:26" x14ac:dyDescent="0.3">
      <c r="A64" s="10" t="s">
        <v>85</v>
      </c>
      <c r="B64" s="43">
        <v>0.23877355614008658</v>
      </c>
      <c r="C64" s="43">
        <v>0.23194894436438626</v>
      </c>
      <c r="D64" s="43">
        <f t="shared" ref="D64:D65" si="37">+B64-C64</f>
        <v>6.8246117757003177E-3</v>
      </c>
      <c r="E64" s="154"/>
      <c r="F64" s="43">
        <v>0.19503165549419563</v>
      </c>
      <c r="G64" s="43">
        <v>0.2139138246228931</v>
      </c>
      <c r="H64" s="43">
        <v>0.23478053819489128</v>
      </c>
      <c r="I64" s="43">
        <v>0.23194894436438626</v>
      </c>
      <c r="J64" s="43">
        <v>0.27065588823466025</v>
      </c>
      <c r="K64" s="43">
        <v>0.25222527894019225</v>
      </c>
      <c r="L64" s="43">
        <v>0.27094532448910053</v>
      </c>
      <c r="M64" s="43">
        <v>0.2351875094578619</v>
      </c>
      <c r="N64" s="43">
        <v>0.31920752935002705</v>
      </c>
      <c r="O64" s="43">
        <v>0.28243002761987496</v>
      </c>
      <c r="P64" s="43">
        <v>0.28478219335547134</v>
      </c>
      <c r="Q64" s="43">
        <v>0.25618063754913317</v>
      </c>
      <c r="R64" s="43">
        <v>0.34088084562704973</v>
      </c>
      <c r="S64" s="43">
        <v>0.34671738342608999</v>
      </c>
      <c r="T64" s="43">
        <v>0.33184576357979217</v>
      </c>
      <c r="U64" s="43">
        <v>0.3225825013983224</v>
      </c>
      <c r="V64" s="43">
        <v>0.35557192395454706</v>
      </c>
      <c r="W64" s="43">
        <v>0.4414065558143126</v>
      </c>
      <c r="X64" s="43">
        <v>0.38320098545259607</v>
      </c>
      <c r="Y64" s="67">
        <v>0.39937842482614938</v>
      </c>
    </row>
    <row r="65" spans="1:26" x14ac:dyDescent="0.3">
      <c r="A65" s="58" t="s">
        <v>86</v>
      </c>
      <c r="B65" s="59">
        <v>9.969469188852309E-2</v>
      </c>
      <c r="C65" s="59">
        <v>0.12403480189503001</v>
      </c>
      <c r="D65" s="59">
        <f t="shared" si="37"/>
        <v>-2.4340110006506918E-2</v>
      </c>
      <c r="E65" s="163"/>
      <c r="F65" s="59">
        <v>0.13666849565521885</v>
      </c>
      <c r="G65" s="59">
        <v>0.1392596666920459</v>
      </c>
      <c r="H65" s="59">
        <v>0.16056724518828866</v>
      </c>
      <c r="I65" s="59">
        <v>0.12403480189503001</v>
      </c>
      <c r="J65" s="59">
        <v>0.16652872264330468</v>
      </c>
      <c r="K65" s="59">
        <v>0.14886034028080269</v>
      </c>
      <c r="L65" s="59">
        <v>0.174977363548426</v>
      </c>
      <c r="M65" s="59">
        <v>0.13646208729914569</v>
      </c>
      <c r="N65" s="59">
        <v>0.19901074645013736</v>
      </c>
      <c r="O65" s="59">
        <v>0.1655868580669573</v>
      </c>
      <c r="P65" s="59">
        <v>0.16617890771043595</v>
      </c>
      <c r="Q65" s="59">
        <v>8.0549584039089545E-2</v>
      </c>
      <c r="R65" s="59">
        <v>0.18281809534255711</v>
      </c>
      <c r="S65" s="59">
        <v>0.2591279313504396</v>
      </c>
      <c r="T65" s="59">
        <v>0.23790307083438181</v>
      </c>
      <c r="U65" s="59">
        <v>0.2139959971998224</v>
      </c>
      <c r="V65" s="59">
        <v>0.26653521600375102</v>
      </c>
      <c r="W65" s="59">
        <v>0.35993873643355151</v>
      </c>
      <c r="X65" s="59">
        <v>0.31101909752496404</v>
      </c>
      <c r="Y65" s="68">
        <v>0.26690143629442681</v>
      </c>
    </row>
    <row r="66" spans="1:26" x14ac:dyDescent="0.3">
      <c r="A66" s="10"/>
      <c r="B66" s="60"/>
      <c r="C66" s="60"/>
      <c r="D66" s="60"/>
      <c r="E66" s="154"/>
      <c r="F66" s="60"/>
      <c r="G66" s="60"/>
      <c r="H66" s="60"/>
      <c r="I66" s="60"/>
      <c r="J66" s="60"/>
      <c r="K66" s="60"/>
      <c r="L66" s="60"/>
      <c r="M66" s="60"/>
      <c r="N66" s="61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7"/>
    </row>
    <row r="67" spans="1:26" x14ac:dyDescent="0.3">
      <c r="A67" s="17" t="s">
        <v>93</v>
      </c>
      <c r="B67" s="30">
        <v>201.86871612771967</v>
      </c>
      <c r="C67" s="30">
        <v>73.577573401568699</v>
      </c>
      <c r="D67" s="155">
        <f t="shared" ref="D67:D70" si="38">+B67-C67</f>
        <v>128.29114272615095</v>
      </c>
      <c r="E67" s="156">
        <f t="shared" ref="E67:E70" si="39">+D67/C67</f>
        <v>1.7436174746613176</v>
      </c>
      <c r="F67" s="30">
        <v>127.1459379768109</v>
      </c>
      <c r="G67" s="30">
        <v>125.06761301809365</v>
      </c>
      <c r="H67" s="30">
        <v>102.81455462539537</v>
      </c>
      <c r="I67" s="30">
        <v>73.577573401568699</v>
      </c>
      <c r="J67" s="30">
        <v>73.050454464674914</v>
      </c>
      <c r="K67" s="30">
        <v>61.984391272310248</v>
      </c>
      <c r="L67" s="30">
        <v>62.314187207238845</v>
      </c>
      <c r="M67" s="30">
        <v>69.521986502316253</v>
      </c>
      <c r="N67" s="30">
        <v>53.940893229308998</v>
      </c>
      <c r="O67" s="30">
        <v>54.497718386470318</v>
      </c>
      <c r="P67" s="30">
        <v>49.122335818495856</v>
      </c>
      <c r="Q67" s="30">
        <v>37.860593316849517</v>
      </c>
      <c r="R67" s="30">
        <v>34.872100612881894</v>
      </c>
      <c r="S67" s="30">
        <v>25.802731278128903</v>
      </c>
      <c r="T67" s="30">
        <v>23.788271919921314</v>
      </c>
      <c r="U67" s="30">
        <v>18.65678077121639</v>
      </c>
      <c r="V67" s="30">
        <v>18.807026168945903</v>
      </c>
      <c r="W67" s="30">
        <v>16.315999999999999</v>
      </c>
      <c r="X67" s="30">
        <v>16.574999999999999</v>
      </c>
      <c r="Y67" s="64">
        <v>13.381</v>
      </c>
    </row>
    <row r="68" spans="1:26" x14ac:dyDescent="0.3">
      <c r="A68" s="6" t="s">
        <v>89</v>
      </c>
      <c r="B68" s="31">
        <v>21.730948669</v>
      </c>
      <c r="C68" s="31">
        <v>20.638678403999997</v>
      </c>
      <c r="D68" s="153">
        <f t="shared" si="38"/>
        <v>1.0922702650000033</v>
      </c>
      <c r="E68" s="154">
        <f t="shared" si="39"/>
        <v>5.2923459710884864E-2</v>
      </c>
      <c r="F68" s="31">
        <v>25.539272149000002</v>
      </c>
      <c r="G68" s="31">
        <v>28.280320753000002</v>
      </c>
      <c r="H68" s="31">
        <v>27.360120070000001</v>
      </c>
      <c r="I68" s="31">
        <v>20.638678403999997</v>
      </c>
      <c r="J68" s="31">
        <v>22.710669947000003</v>
      </c>
      <c r="K68" s="31">
        <v>22.271829336000003</v>
      </c>
      <c r="L68" s="31">
        <v>19.389069129999999</v>
      </c>
      <c r="M68" s="31">
        <v>20.678596763000002</v>
      </c>
      <c r="N68" s="31">
        <v>22.748545190999998</v>
      </c>
      <c r="O68" s="31">
        <v>22.370076675</v>
      </c>
      <c r="P68" s="31">
        <v>16.745026054</v>
      </c>
      <c r="Q68" s="31">
        <v>12.547363018</v>
      </c>
      <c r="R68" s="31">
        <v>13.358386698</v>
      </c>
      <c r="S68" s="31">
        <v>16.579521459999999</v>
      </c>
      <c r="T68" s="31">
        <v>14.714400213999999</v>
      </c>
      <c r="U68" s="31">
        <v>10.727978147</v>
      </c>
      <c r="V68" s="31">
        <v>11.234071575</v>
      </c>
      <c r="W68" s="31">
        <v>11.321999999999999</v>
      </c>
      <c r="X68" s="31">
        <v>9.5299999999999994</v>
      </c>
      <c r="Y68" s="65">
        <v>7.76</v>
      </c>
    </row>
    <row r="69" spans="1:26" x14ac:dyDescent="0.3">
      <c r="A69" s="6" t="s">
        <v>90</v>
      </c>
      <c r="B69" s="31">
        <v>80.969328765816485</v>
      </c>
      <c r="C69" s="31">
        <v>52.938894997568703</v>
      </c>
      <c r="D69" s="153">
        <f t="shared" si="38"/>
        <v>28.030433768247782</v>
      </c>
      <c r="E69" s="154">
        <f t="shared" si="39"/>
        <v>0.52948656690954965</v>
      </c>
      <c r="F69" s="31">
        <v>101.6066658278109</v>
      </c>
      <c r="G69" s="31">
        <v>96.787292265093654</v>
      </c>
      <c r="H69" s="31">
        <v>75.45443455539538</v>
      </c>
      <c r="I69" s="31">
        <v>52.938894997568703</v>
      </c>
      <c r="J69" s="31">
        <v>50.339784517674907</v>
      </c>
      <c r="K69" s="31">
        <v>39.712561936310244</v>
      </c>
      <c r="L69" s="31">
        <v>42.925118077238842</v>
      </c>
      <c r="M69" s="31">
        <v>48.843389739316251</v>
      </c>
      <c r="N69" s="31">
        <v>31.192348038309003</v>
      </c>
      <c r="O69" s="31">
        <v>32.127641711470318</v>
      </c>
      <c r="P69" s="31">
        <v>32.377309764495855</v>
      </c>
      <c r="Q69" s="31">
        <v>25.313230298849518</v>
      </c>
      <c r="R69" s="31">
        <v>21.513713914881897</v>
      </c>
      <c r="S69" s="31">
        <v>9.2232098181289039</v>
      </c>
      <c r="T69" s="31">
        <v>9.073871705921313</v>
      </c>
      <c r="U69" s="31">
        <v>7.9288026242163916</v>
      </c>
      <c r="V69" s="31">
        <v>7.5729545939459024</v>
      </c>
      <c r="W69" s="31">
        <v>4.9939999999999998</v>
      </c>
      <c r="X69" s="31">
        <v>7.0449999999999999</v>
      </c>
      <c r="Y69" s="65">
        <v>5.6210000000000004</v>
      </c>
    </row>
    <row r="70" spans="1:26" ht="15" thickBot="1" x14ac:dyDescent="0.35">
      <c r="A70" s="191" t="s">
        <v>120</v>
      </c>
      <c r="B70" s="199">
        <v>99.168438692903194</v>
      </c>
      <c r="C70" s="199"/>
      <c r="D70" s="200">
        <f t="shared" si="38"/>
        <v>99.168438692903194</v>
      </c>
      <c r="E70" s="193" t="e">
        <f t="shared" si="39"/>
        <v>#DIV/0!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201"/>
    </row>
    <row r="71" spans="1:26" x14ac:dyDescent="0.3">
      <c r="A71" s="40"/>
      <c r="B71" s="189"/>
      <c r="C71" s="120"/>
      <c r="D71" s="121"/>
      <c r="E71" s="122"/>
      <c r="F71" s="189"/>
      <c r="G71" s="189"/>
      <c r="H71" s="120"/>
      <c r="I71" s="120"/>
      <c r="J71" s="120"/>
      <c r="K71" s="122"/>
      <c r="L71" s="41"/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6" x14ac:dyDescent="0.3">
      <c r="A72" s="15"/>
      <c r="B72" s="12"/>
      <c r="C72" s="123"/>
      <c r="F72" s="12"/>
      <c r="G72" s="12"/>
      <c r="H72" s="123"/>
      <c r="I72" s="123"/>
      <c r="J72" s="123"/>
      <c r="L72" s="12"/>
      <c r="M72" s="13"/>
      <c r="N72" s="12"/>
      <c r="O72" s="12"/>
      <c r="P72" s="12"/>
      <c r="Q72" s="12"/>
      <c r="R72" s="13"/>
      <c r="S72" s="13"/>
      <c r="T72" s="13"/>
      <c r="U72" s="13"/>
      <c r="V72" s="16"/>
      <c r="W72" s="12"/>
      <c r="X72" s="12"/>
      <c r="Y72" s="12"/>
    </row>
    <row r="73" spans="1:26" ht="27.6" x14ac:dyDescent="0.3">
      <c r="A73" s="14" t="s">
        <v>73</v>
      </c>
      <c r="B73" s="209" t="s">
        <v>45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</row>
    <row r="74" spans="1:26" ht="25.5" customHeight="1" x14ac:dyDescent="0.3">
      <c r="A74" s="6"/>
      <c r="B74" s="18" t="str">
        <f>+B56</f>
        <v xml:space="preserve"> 2022 1-3. hó</v>
      </c>
      <c r="C74" s="18" t="str">
        <f>+C56</f>
        <v>2021
1-3. hó</v>
      </c>
      <c r="D74" s="128" t="s">
        <v>71</v>
      </c>
      <c r="E74" s="129" t="s">
        <v>49</v>
      </c>
      <c r="F74" s="18" t="str">
        <f>+F56</f>
        <v xml:space="preserve"> 2021.10-12. hó</v>
      </c>
      <c r="G74" s="18" t="str">
        <f>+G56</f>
        <v xml:space="preserve"> 2021        7-9. hó</v>
      </c>
      <c r="H74" s="18" t="str">
        <f>+H56</f>
        <v>2021
4-6. hó</v>
      </c>
      <c r="I74" s="18" t="str">
        <f>+I56</f>
        <v>2021
1-3. hó</v>
      </c>
      <c r="J74" s="18" t="str">
        <f>+J56</f>
        <v>2020
10-12. hó</v>
      </c>
      <c r="K74" s="18" t="s">
        <v>104</v>
      </c>
      <c r="L74" s="18" t="s">
        <v>103</v>
      </c>
      <c r="M74" s="18" t="s">
        <v>70</v>
      </c>
      <c r="N74" s="18" t="s">
        <v>65</v>
      </c>
      <c r="O74" s="18" t="s">
        <v>64</v>
      </c>
      <c r="P74" s="18" t="s">
        <v>63</v>
      </c>
      <c r="Q74" s="18" t="s">
        <v>60</v>
      </c>
      <c r="R74" s="18" t="s">
        <v>57</v>
      </c>
      <c r="S74" s="18" t="s">
        <v>56</v>
      </c>
      <c r="T74" s="18" t="s">
        <v>54</v>
      </c>
      <c r="U74" s="18" t="s">
        <v>58</v>
      </c>
      <c r="V74" s="18" t="s">
        <v>51</v>
      </c>
      <c r="W74" s="18" t="s">
        <v>52</v>
      </c>
      <c r="X74" s="18" t="s">
        <v>53</v>
      </c>
      <c r="Y74" s="62" t="s">
        <v>50</v>
      </c>
    </row>
    <row r="75" spans="1:26" x14ac:dyDescent="0.3">
      <c r="A75" s="6"/>
      <c r="B75" s="7"/>
      <c r="C75" s="7"/>
      <c r="D75" s="8"/>
      <c r="E75" s="15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  <c r="S75" s="7"/>
      <c r="T75" s="7"/>
      <c r="U75" s="9"/>
      <c r="V75" s="9"/>
      <c r="W75" s="9"/>
      <c r="X75" s="9"/>
      <c r="Y75" s="78"/>
    </row>
    <row r="76" spans="1:26" x14ac:dyDescent="0.3">
      <c r="A76" s="17" t="s">
        <v>38</v>
      </c>
      <c r="B76" s="30">
        <v>514.67683245318869</v>
      </c>
      <c r="C76" s="30">
        <v>462.4948030281854</v>
      </c>
      <c r="D76" s="155">
        <f t="shared" ref="D76:D83" si="40">+B76-C76</f>
        <v>52.182029425003293</v>
      </c>
      <c r="E76" s="156">
        <f t="shared" ref="E76:E80" si="41">+D76/C76</f>
        <v>0.1128272773733702</v>
      </c>
      <c r="F76" s="30">
        <v>482.91693531083632</v>
      </c>
      <c r="G76" s="30">
        <v>472.74790930453253</v>
      </c>
      <c r="H76" s="30">
        <v>533.28217205526562</v>
      </c>
      <c r="I76" s="30">
        <v>462.4948030281854</v>
      </c>
      <c r="J76" s="30">
        <v>402.69962115288769</v>
      </c>
      <c r="K76" s="30">
        <v>393.74068094041206</v>
      </c>
      <c r="L76" s="30">
        <v>223.8729050289557</v>
      </c>
      <c r="M76" s="30">
        <v>334.89249846112023</v>
      </c>
      <c r="N76" s="30">
        <v>384.95326182382342</v>
      </c>
      <c r="O76" s="30">
        <v>368.45758286131235</v>
      </c>
      <c r="P76" s="30">
        <v>379.55148937515054</v>
      </c>
      <c r="Q76" s="30">
        <v>346.27398762023228</v>
      </c>
      <c r="R76" s="30">
        <v>354.55560650445676</v>
      </c>
      <c r="S76" s="30">
        <v>406.20835578522758</v>
      </c>
      <c r="T76" s="30">
        <v>413.45901679356712</v>
      </c>
      <c r="U76" s="30">
        <v>385.9297456968327</v>
      </c>
      <c r="V76" s="30">
        <v>338.53237512194994</v>
      </c>
      <c r="W76" s="30">
        <v>343.32800411404338</v>
      </c>
      <c r="X76" s="30">
        <v>398.00942162642059</v>
      </c>
      <c r="Y76" s="64">
        <v>341.53488518242199</v>
      </c>
      <c r="Z76" s="32"/>
    </row>
    <row r="77" spans="1:26" x14ac:dyDescent="0.3">
      <c r="A77" s="6" t="s">
        <v>39</v>
      </c>
      <c r="B77" s="31">
        <v>286.33728606420647</v>
      </c>
      <c r="C77" s="31">
        <v>287.95778330142292</v>
      </c>
      <c r="D77" s="153">
        <f t="shared" si="40"/>
        <v>-1.6204972372164548</v>
      </c>
      <c r="E77" s="154">
        <f t="shared" si="41"/>
        <v>-5.6275514370111041E-3</v>
      </c>
      <c r="F77" s="31">
        <v>305.99198625956058</v>
      </c>
      <c r="G77" s="31">
        <v>304.29683606722256</v>
      </c>
      <c r="H77" s="31">
        <v>347.91678354010958</v>
      </c>
      <c r="I77" s="31">
        <v>287.95778330142292</v>
      </c>
      <c r="J77" s="31">
        <v>275.436829517592</v>
      </c>
      <c r="K77" s="31">
        <v>239.00278121144052</v>
      </c>
      <c r="L77" s="31">
        <v>134.8778959242114</v>
      </c>
      <c r="M77" s="31">
        <v>217.09127878707301</v>
      </c>
      <c r="N77" s="31">
        <v>232.16893311374582</v>
      </c>
      <c r="O77" s="31">
        <v>217.14367660233299</v>
      </c>
      <c r="P77" s="31">
        <v>221.92211002368103</v>
      </c>
      <c r="Q77" s="31">
        <v>192.83311584008226</v>
      </c>
      <c r="R77" s="31">
        <v>215.08039959753549</v>
      </c>
      <c r="S77" s="31">
        <v>221.49831939847297</v>
      </c>
      <c r="T77" s="31">
        <v>243.48071288080317</v>
      </c>
      <c r="U77" s="31">
        <v>219.9936879828</v>
      </c>
      <c r="V77" s="31">
        <v>185.25595821200002</v>
      </c>
      <c r="W77" s="31">
        <v>200.95609356229122</v>
      </c>
      <c r="X77" s="31">
        <v>229.24550813065881</v>
      </c>
      <c r="Y77" s="65">
        <v>189.59087771725001</v>
      </c>
    </row>
    <row r="78" spans="1:26" x14ac:dyDescent="0.3">
      <c r="A78" s="17" t="s">
        <v>40</v>
      </c>
      <c r="B78" s="30">
        <v>228.33954638898223</v>
      </c>
      <c r="C78" s="30">
        <v>174.53701972676248</v>
      </c>
      <c r="D78" s="155">
        <f t="shared" si="40"/>
        <v>53.802526662219748</v>
      </c>
      <c r="E78" s="156">
        <f t="shared" si="41"/>
        <v>0.30825853876986981</v>
      </c>
      <c r="F78" s="30">
        <v>176.92494905127575</v>
      </c>
      <c r="G78" s="30">
        <v>168.45107323730997</v>
      </c>
      <c r="H78" s="30">
        <v>185.36538851515604</v>
      </c>
      <c r="I78" s="30">
        <v>174.53701972676248</v>
      </c>
      <c r="J78" s="30">
        <v>127.26279163529568</v>
      </c>
      <c r="K78" s="30">
        <v>154.73789972897154</v>
      </c>
      <c r="L78" s="30">
        <v>88.995009104744298</v>
      </c>
      <c r="M78" s="30">
        <f>117.801219674047</f>
        <v>117.801219674047</v>
      </c>
      <c r="N78" s="30">
        <v>152.78432871007763</v>
      </c>
      <c r="O78" s="30">
        <v>151.31390625897939</v>
      </c>
      <c r="P78" s="30">
        <v>157.62937935146951</v>
      </c>
      <c r="Q78" s="30">
        <v>153.44087178015002</v>
      </c>
      <c r="R78" s="30">
        <v>139.4752069069213</v>
      </c>
      <c r="S78" s="30">
        <v>184.71003638675461</v>
      </c>
      <c r="T78" s="30">
        <v>169.97830391276395</v>
      </c>
      <c r="U78" s="30">
        <v>165.9360577140327</v>
      </c>
      <c r="V78" s="30">
        <v>153.27641690994992</v>
      </c>
      <c r="W78" s="30">
        <v>142.37191055175217</v>
      </c>
      <c r="X78" s="30">
        <v>168.76391349576178</v>
      </c>
      <c r="Y78" s="64">
        <v>151.94400746517201</v>
      </c>
    </row>
    <row r="79" spans="1:26" x14ac:dyDescent="0.3">
      <c r="A79" s="11" t="s">
        <v>41</v>
      </c>
      <c r="B79" s="31">
        <v>143.09198287356375</v>
      </c>
      <c r="C79" s="31">
        <v>113.71182066212624</v>
      </c>
      <c r="D79" s="153">
        <f t="shared" si="40"/>
        <v>29.380162211437508</v>
      </c>
      <c r="E79" s="154">
        <f t="shared" si="41"/>
        <v>0.25837386157711129</v>
      </c>
      <c r="F79" s="31">
        <v>111.75449736217136</v>
      </c>
      <c r="G79" s="31">
        <v>116.08529451021003</v>
      </c>
      <c r="H79" s="31">
        <v>126.71171931140452</v>
      </c>
      <c r="I79" s="31">
        <v>113.71182066212624</v>
      </c>
      <c r="J79" s="31">
        <v>124.44032866044235</v>
      </c>
      <c r="K79" s="31">
        <v>129.47626833806319</v>
      </c>
      <c r="L79" s="31">
        <v>68.850422450562505</v>
      </c>
      <c r="M79" s="31">
        <v>117.14417713746499</v>
      </c>
      <c r="N79" s="31">
        <v>156.93622215575999</v>
      </c>
      <c r="O79" s="31">
        <v>127.52526013695</v>
      </c>
      <c r="P79" s="31">
        <v>139.62810318002099</v>
      </c>
      <c r="Q79" s="31">
        <v>118.709278009279</v>
      </c>
      <c r="R79" s="31">
        <v>155.86954442390231</v>
      </c>
      <c r="S79" s="31">
        <v>133.9625001414374</v>
      </c>
      <c r="T79" s="31">
        <v>140.00189262516557</v>
      </c>
      <c r="U79" s="31">
        <v>139.44914698024255</v>
      </c>
      <c r="V79" s="31">
        <v>135.19738145236255</v>
      </c>
      <c r="W79" s="31">
        <v>125.46451281962091</v>
      </c>
      <c r="X79" s="31">
        <v>130.39143966502172</v>
      </c>
      <c r="Y79" s="65">
        <v>129.07324143225003</v>
      </c>
    </row>
    <row r="80" spans="1:26" x14ac:dyDescent="0.3">
      <c r="A80" s="17" t="s">
        <v>72</v>
      </c>
      <c r="B80" s="30">
        <v>85.247563515418477</v>
      </c>
      <c r="C80" s="30">
        <v>60.825199064636237</v>
      </c>
      <c r="D80" s="155">
        <f t="shared" si="40"/>
        <v>24.42236445078224</v>
      </c>
      <c r="E80" s="156">
        <f t="shared" si="41"/>
        <v>0.40151721369345095</v>
      </c>
      <c r="F80" s="30">
        <v>65.170451689104382</v>
      </c>
      <c r="G80" s="30">
        <v>52.365778727099936</v>
      </c>
      <c r="H80" s="30">
        <v>58.653669203751519</v>
      </c>
      <c r="I80" s="30">
        <v>60.825199064636237</v>
      </c>
      <c r="J80" s="30">
        <v>2.8224629748533374</v>
      </c>
      <c r="K80" s="30">
        <v>25.261631390908349</v>
      </c>
      <c r="L80" s="30">
        <v>20.144586654181794</v>
      </c>
      <c r="M80" s="30">
        <f>0.657042536581963</f>
        <v>0.65704253658196299</v>
      </c>
      <c r="N80" s="30">
        <v>-4.1518934456823615</v>
      </c>
      <c r="O80" s="30">
        <v>23.788646122029391</v>
      </c>
      <c r="P80" s="30">
        <v>18.001276171448524</v>
      </c>
      <c r="Q80" s="30">
        <v>34.731593770871015</v>
      </c>
      <c r="R80" s="30">
        <v>-16.394337516981011</v>
      </c>
      <c r="S80" s="30">
        <v>50.747536245317207</v>
      </c>
      <c r="T80" s="30">
        <v>29.976411287598381</v>
      </c>
      <c r="U80" s="30">
        <v>26.486910733790154</v>
      </c>
      <c r="V80" s="30">
        <v>18.079035457587366</v>
      </c>
      <c r="W80" s="30">
        <v>16.907397732131258</v>
      </c>
      <c r="X80" s="30">
        <v>38.372473830740063</v>
      </c>
      <c r="Y80" s="64">
        <v>22.870766032921978</v>
      </c>
    </row>
    <row r="81" spans="1:25" x14ac:dyDescent="0.3">
      <c r="A81" s="10"/>
      <c r="B81" s="31"/>
      <c r="C81" s="31"/>
      <c r="D81" s="153"/>
      <c r="E81" s="154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65"/>
    </row>
    <row r="82" spans="1:25" x14ac:dyDescent="0.3">
      <c r="A82" s="10" t="s">
        <v>85</v>
      </c>
      <c r="B82" s="43">
        <v>0.44365615856577412</v>
      </c>
      <c r="C82" s="43">
        <v>0.37738158047178277</v>
      </c>
      <c r="D82" s="43">
        <f t="shared" si="40"/>
        <v>6.6274578093991343E-2</v>
      </c>
      <c r="E82" s="154"/>
      <c r="F82" s="43">
        <v>0.36636724892945721</v>
      </c>
      <c r="G82" s="43">
        <v>0.35632325300843798</v>
      </c>
      <c r="H82" s="43">
        <v>0.34759344720030522</v>
      </c>
      <c r="I82" s="43">
        <v>0.37738158047178277</v>
      </c>
      <c r="J82" s="43">
        <v>0.31602411561986421</v>
      </c>
      <c r="K82" s="43">
        <v>0.39299444334630301</v>
      </c>
      <c r="L82" s="43">
        <v>0.39752469863753137</v>
      </c>
      <c r="M82" s="43">
        <v>0.40199829883521987</v>
      </c>
      <c r="N82" s="43">
        <v>0.39689059390280074</v>
      </c>
      <c r="O82" s="43">
        <v>0.41066845492479398</v>
      </c>
      <c r="P82" s="43">
        <v>0.41530433620738044</v>
      </c>
      <c r="Q82" s="43">
        <v>0.44311983361693524</v>
      </c>
      <c r="R82" s="43">
        <v>0.39338034527785165</v>
      </c>
      <c r="S82" s="43">
        <v>0.45471747135702789</v>
      </c>
      <c r="T82" s="43">
        <v>0.41111282378352665</v>
      </c>
      <c r="U82" s="43">
        <v>0.42996441597011248</v>
      </c>
      <c r="V82" s="43">
        <v>0.45276738112487752</v>
      </c>
      <c r="W82" s="43">
        <v>0.41468190431812385</v>
      </c>
      <c r="X82" s="43">
        <v>0.42401989582590055</v>
      </c>
      <c r="Y82" s="67">
        <v>0.44488576147650355</v>
      </c>
    </row>
    <row r="83" spans="1:25" x14ac:dyDescent="0.3">
      <c r="A83" s="58" t="s">
        <v>86</v>
      </c>
      <c r="B83" s="59">
        <v>0.16563318599185634</v>
      </c>
      <c r="C83" s="59">
        <v>0.13151542172232672</v>
      </c>
      <c r="D83" s="59">
        <f t="shared" si="40"/>
        <v>3.4117764269529616E-2</v>
      </c>
      <c r="E83" s="163"/>
      <c r="F83" s="59">
        <v>0.13495167993467966</v>
      </c>
      <c r="G83" s="59">
        <v>7.6084261935808015E-2</v>
      </c>
      <c r="H83" s="59">
        <v>0.10998618044496163</v>
      </c>
      <c r="I83" s="59">
        <v>0.13151542172232672</v>
      </c>
      <c r="J83" s="59">
        <v>7.008854308759754E-3</v>
      </c>
      <c r="K83" s="59">
        <v>6.4158042624839651E-2</v>
      </c>
      <c r="L83" s="59">
        <v>8.9982245290363722E-2</v>
      </c>
      <c r="M83" s="60">
        <v>1.9619505948958991E-3</v>
      </c>
      <c r="N83" s="59">
        <v>-1.0785448150280916E-2</v>
      </c>
      <c r="O83" s="59">
        <v>6.456278070679157E-2</v>
      </c>
      <c r="P83" s="59">
        <v>4.7427757960016789E-2</v>
      </c>
      <c r="Q83" s="59">
        <v>0.10030090336719737</v>
      </c>
      <c r="R83" s="59">
        <v>-4.6239115152096555E-2</v>
      </c>
      <c r="S83" s="59">
        <v>0.12492981870650806</v>
      </c>
      <c r="T83" s="59">
        <v>7.2501529946231838E-2</v>
      </c>
      <c r="U83" s="59">
        <v>6.8631431054803849E-2</v>
      </c>
      <c r="V83" s="59">
        <v>5.3404155071061471E-2</v>
      </c>
      <c r="W83" s="59">
        <v>4.9245612153779109E-2</v>
      </c>
      <c r="X83" s="59">
        <v>9.6410968549275236E-2</v>
      </c>
      <c r="Y83" s="68">
        <v>6.6964655808750412E-2</v>
      </c>
    </row>
    <row r="84" spans="1:25" x14ac:dyDescent="0.3">
      <c r="A84" s="58"/>
      <c r="B84" s="59"/>
      <c r="C84" s="59"/>
      <c r="D84" s="59"/>
      <c r="E84" s="163"/>
      <c r="F84" s="59"/>
      <c r="G84" s="59"/>
      <c r="H84" s="59"/>
      <c r="I84" s="59"/>
      <c r="J84" s="59"/>
      <c r="K84" s="59"/>
      <c r="L84" s="59"/>
      <c r="M84" s="60"/>
      <c r="N84" s="75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8"/>
    </row>
    <row r="85" spans="1:25" x14ac:dyDescent="0.3">
      <c r="A85" s="17" t="s">
        <v>100</v>
      </c>
      <c r="B85" s="46">
        <v>629.86088887109997</v>
      </c>
      <c r="C85" s="46">
        <v>489.99584210096759</v>
      </c>
      <c r="D85" s="166">
        <f t="shared" ref="D85:D88" si="42">+B85-C85</f>
        <v>139.86504677013238</v>
      </c>
      <c r="E85" s="156">
        <f t="shared" ref="E85:E88" si="43">+D85/C85</f>
        <v>0.28544129307389521</v>
      </c>
      <c r="F85" s="46">
        <v>575</v>
      </c>
      <c r="G85" s="46">
        <v>514.91144842163692</v>
      </c>
      <c r="H85" s="46">
        <v>569.935971</v>
      </c>
      <c r="I85" s="46">
        <v>489.99584210096759</v>
      </c>
      <c r="J85" s="46">
        <v>414.79822331306025</v>
      </c>
      <c r="K85" s="46">
        <v>402.89857895985307</v>
      </c>
      <c r="L85" s="46">
        <v>240.15971840832788</v>
      </c>
      <c r="M85" s="46">
        <v>357.13348486514059</v>
      </c>
      <c r="N85" s="76">
        <v>426.01621458316674</v>
      </c>
      <c r="O85" s="46">
        <v>434.09645030967505</v>
      </c>
      <c r="P85" s="46">
        <v>469.92904496974421</v>
      </c>
      <c r="Q85" s="46">
        <v>407.22475730645158</v>
      </c>
      <c r="R85" s="46">
        <v>432.83092547017247</v>
      </c>
      <c r="S85" s="46">
        <v>450.86069298829841</v>
      </c>
      <c r="T85" s="46">
        <v>471.08039969528363</v>
      </c>
      <c r="U85" s="46">
        <v>452.00745438788192</v>
      </c>
      <c r="V85" s="46">
        <v>390.02750187283607</v>
      </c>
      <c r="W85" s="46">
        <v>402.45778796065383</v>
      </c>
      <c r="X85" s="46">
        <v>460.14640900000001</v>
      </c>
      <c r="Y85" s="64">
        <v>405.51657281999996</v>
      </c>
    </row>
    <row r="86" spans="1:25" x14ac:dyDescent="0.3">
      <c r="A86" s="6" t="s">
        <v>89</v>
      </c>
      <c r="B86" s="38">
        <v>336.19749000000002</v>
      </c>
      <c r="C86" s="38">
        <v>189.34578099999999</v>
      </c>
      <c r="D86" s="167">
        <f t="shared" si="42"/>
        <v>146.85170900000003</v>
      </c>
      <c r="E86" s="154">
        <f t="shared" si="43"/>
        <v>0.77557423368202771</v>
      </c>
      <c r="F86" s="38">
        <v>254</v>
      </c>
      <c r="G86" s="38">
        <v>200.88279399999999</v>
      </c>
      <c r="H86" s="38">
        <v>203.93597100000002</v>
      </c>
      <c r="I86" s="38">
        <v>189.34578099999999</v>
      </c>
      <c r="J86" s="38">
        <v>133.65695099999999</v>
      </c>
      <c r="K86" s="38">
        <v>169.411283</v>
      </c>
      <c r="L86" s="38">
        <v>106.332256</v>
      </c>
      <c r="M86" s="38">
        <v>146.57019099999999</v>
      </c>
      <c r="N86" s="77">
        <v>184.87415500000003</v>
      </c>
      <c r="O86" s="38">
        <v>213.88286899999997</v>
      </c>
      <c r="P86" s="38">
        <v>275.77099399999997</v>
      </c>
      <c r="Q86" s="38">
        <v>238.122781</v>
      </c>
      <c r="R86" s="38">
        <v>269.59786300000002</v>
      </c>
      <c r="S86" s="38">
        <v>243.01565499999998</v>
      </c>
      <c r="T86" s="38">
        <v>257.12628100000001</v>
      </c>
      <c r="U86" s="38">
        <v>243.57170000000002</v>
      </c>
      <c r="V86" s="38">
        <v>215.35097200000001</v>
      </c>
      <c r="W86" s="38">
        <v>201.44847200000001</v>
      </c>
      <c r="X86" s="38">
        <v>245.14640900000001</v>
      </c>
      <c r="Y86" s="65">
        <v>248.49060800000001</v>
      </c>
    </row>
    <row r="87" spans="1:25" x14ac:dyDescent="0.3">
      <c r="A87" s="6" t="s">
        <v>90</v>
      </c>
      <c r="B87" s="38">
        <v>204.90767380419354</v>
      </c>
      <c r="C87" s="38">
        <v>217.42798470806446</v>
      </c>
      <c r="D87" s="167">
        <f t="shared" si="42"/>
        <v>-12.520310903870921</v>
      </c>
      <c r="E87" s="154">
        <f t="shared" si="43"/>
        <v>-5.7583714077475603E-2</v>
      </c>
      <c r="F87" s="38">
        <v>187</v>
      </c>
      <c r="G87" s="38">
        <v>201.35893241600002</v>
      </c>
      <c r="H87" s="38">
        <v>254</v>
      </c>
      <c r="I87" s="38">
        <v>217.42798470806446</v>
      </c>
      <c r="J87" s="38">
        <v>168.64581896317458</v>
      </c>
      <c r="K87" s="38">
        <v>153.318027825</v>
      </c>
      <c r="L87" s="38">
        <v>93.016510928852455</v>
      </c>
      <c r="M87" s="38">
        <v>137.83392398156249</v>
      </c>
      <c r="N87" s="77">
        <v>152.49218144</v>
      </c>
      <c r="O87" s="38">
        <v>153.14293143750004</v>
      </c>
      <c r="P87" s="38">
        <v>116.23463398524591</v>
      </c>
      <c r="Q87" s="38">
        <v>112.90097417903226</v>
      </c>
      <c r="R87" s="38">
        <v>114.56359143293103</v>
      </c>
      <c r="S87" s="38">
        <v>117.27626019421874</v>
      </c>
      <c r="T87" s="38">
        <v>154.98026100885249</v>
      </c>
      <c r="U87" s="38">
        <v>137.42633887908192</v>
      </c>
      <c r="V87" s="38">
        <v>116.70540188306558</v>
      </c>
      <c r="W87" s="38">
        <v>133.32445733449998</v>
      </c>
      <c r="X87" s="38">
        <v>122</v>
      </c>
      <c r="Y87" s="65">
        <v>132.02596481999998</v>
      </c>
    </row>
    <row r="88" spans="1:25" x14ac:dyDescent="0.3">
      <c r="A88" s="6" t="s">
        <v>91</v>
      </c>
      <c r="B88" s="38">
        <v>88.755725066906422</v>
      </c>
      <c r="C88" s="38">
        <v>83.222076392903176</v>
      </c>
      <c r="D88" s="167">
        <f t="shared" si="42"/>
        <v>5.5336486740032456</v>
      </c>
      <c r="E88" s="154">
        <f t="shared" si="43"/>
        <v>6.6492557189730628E-2</v>
      </c>
      <c r="F88" s="38">
        <v>134</v>
      </c>
      <c r="G88" s="38">
        <v>112.66972200563694</v>
      </c>
      <c r="H88" s="38">
        <v>112</v>
      </c>
      <c r="I88" s="38">
        <v>83.222076392903176</v>
      </c>
      <c r="J88" s="38">
        <v>112.49545334988571</v>
      </c>
      <c r="K88" s="38">
        <v>80.169268134853112</v>
      </c>
      <c r="L88" s="38">
        <v>40.810951479475406</v>
      </c>
      <c r="M88" s="38">
        <v>72.729369883578087</v>
      </c>
      <c r="N88" s="77">
        <v>88.649878143166688</v>
      </c>
      <c r="O88" s="38">
        <v>67.070649872174997</v>
      </c>
      <c r="P88" s="38">
        <v>77.923416984498331</v>
      </c>
      <c r="Q88" s="38">
        <v>56.201002127419343</v>
      </c>
      <c r="R88" s="38">
        <v>48.669471037241387</v>
      </c>
      <c r="S88" s="38">
        <v>90.568777794079693</v>
      </c>
      <c r="T88" s="38">
        <v>58.973857686431138</v>
      </c>
      <c r="U88" s="38">
        <v>71.009415508799961</v>
      </c>
      <c r="V88" s="38">
        <v>57.971127989770487</v>
      </c>
      <c r="W88" s="38">
        <v>67.684858626153854</v>
      </c>
      <c r="X88" s="38">
        <v>93</v>
      </c>
      <c r="Y88" s="65">
        <v>25</v>
      </c>
    </row>
    <row r="89" spans="1:25" x14ac:dyDescent="0.3">
      <c r="A89" s="6"/>
      <c r="B89" s="38"/>
      <c r="C89" s="38"/>
      <c r="D89" s="167"/>
      <c r="E89" s="154"/>
      <c r="F89" s="38"/>
      <c r="G89" s="38"/>
      <c r="H89" s="38"/>
      <c r="I89" s="38"/>
      <c r="J89" s="38"/>
      <c r="K89" s="38"/>
      <c r="L89" s="38"/>
      <c r="M89" s="38"/>
      <c r="N89" s="71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</row>
    <row r="90" spans="1:25" x14ac:dyDescent="0.3">
      <c r="A90" s="17" t="s">
        <v>92</v>
      </c>
      <c r="B90" s="17">
        <v>22</v>
      </c>
      <c r="C90" s="17">
        <v>22</v>
      </c>
      <c r="D90" s="166">
        <f t="shared" ref="D90:D93" si="44">+B90-C90</f>
        <v>0</v>
      </c>
      <c r="E90" s="156">
        <f t="shared" ref="E90:E93" si="45">+D90/C90</f>
        <v>0</v>
      </c>
      <c r="F90" s="17">
        <v>21</v>
      </c>
      <c r="G90" s="17">
        <v>21</v>
      </c>
      <c r="H90" s="17">
        <v>22</v>
      </c>
      <c r="I90" s="17">
        <v>22</v>
      </c>
      <c r="J90" s="17">
        <v>22</v>
      </c>
      <c r="K90" s="17">
        <v>22</v>
      </c>
      <c r="L90" s="17">
        <v>22</v>
      </c>
      <c r="M90" s="17">
        <v>23</v>
      </c>
      <c r="N90" s="79">
        <v>25</v>
      </c>
      <c r="O90" s="17">
        <v>29</v>
      </c>
      <c r="P90" s="17">
        <v>29</v>
      </c>
      <c r="Q90" s="17">
        <v>29</v>
      </c>
      <c r="R90" s="17">
        <v>28</v>
      </c>
      <c r="S90" s="17">
        <v>29</v>
      </c>
      <c r="T90" s="17">
        <v>29</v>
      </c>
      <c r="U90" s="17">
        <v>29</v>
      </c>
      <c r="V90" s="17">
        <v>30</v>
      </c>
      <c r="W90" s="17">
        <v>29</v>
      </c>
      <c r="X90" s="17">
        <v>27</v>
      </c>
      <c r="Y90" s="80">
        <v>28</v>
      </c>
    </row>
    <row r="91" spans="1:25" x14ac:dyDescent="0.3">
      <c r="A91" s="6" t="s">
        <v>89</v>
      </c>
      <c r="B91" s="6">
        <v>14</v>
      </c>
      <c r="C91" s="6">
        <v>13</v>
      </c>
      <c r="D91" s="167">
        <f t="shared" si="44"/>
        <v>1</v>
      </c>
      <c r="E91" s="154">
        <f t="shared" si="45"/>
        <v>7.6923076923076927E-2</v>
      </c>
      <c r="F91" s="6">
        <v>13</v>
      </c>
      <c r="G91" s="6">
        <v>13</v>
      </c>
      <c r="H91" s="6">
        <v>13</v>
      </c>
      <c r="I91" s="6">
        <v>13</v>
      </c>
      <c r="J91" s="6">
        <v>13</v>
      </c>
      <c r="K91" s="6">
        <v>13</v>
      </c>
      <c r="L91" s="6">
        <v>13</v>
      </c>
      <c r="M91" s="6">
        <v>13</v>
      </c>
      <c r="N91" s="81">
        <v>15</v>
      </c>
      <c r="O91" s="6">
        <v>18</v>
      </c>
      <c r="P91" s="6">
        <v>18</v>
      </c>
      <c r="Q91" s="6">
        <v>18</v>
      </c>
      <c r="R91" s="6">
        <v>18</v>
      </c>
      <c r="S91" s="6">
        <v>19</v>
      </c>
      <c r="T91" s="6">
        <v>19</v>
      </c>
      <c r="U91" s="6">
        <v>19</v>
      </c>
      <c r="V91" s="6">
        <v>20</v>
      </c>
      <c r="W91" s="6">
        <v>20</v>
      </c>
      <c r="X91" s="6">
        <v>18</v>
      </c>
      <c r="Y91" s="82">
        <v>18</v>
      </c>
    </row>
    <row r="92" spans="1:25" x14ac:dyDescent="0.3">
      <c r="A92" s="6" t="s">
        <v>90</v>
      </c>
      <c r="B92" s="6">
        <v>7</v>
      </c>
      <c r="C92" s="6">
        <v>8</v>
      </c>
      <c r="D92" s="167">
        <f t="shared" si="44"/>
        <v>-1</v>
      </c>
      <c r="E92" s="154">
        <f t="shared" si="45"/>
        <v>-0.125</v>
      </c>
      <c r="F92" s="6">
        <v>7</v>
      </c>
      <c r="G92" s="6">
        <v>7</v>
      </c>
      <c r="H92" s="6">
        <v>8</v>
      </c>
      <c r="I92" s="6">
        <v>8</v>
      </c>
      <c r="J92" s="6">
        <v>8</v>
      </c>
      <c r="K92" s="6">
        <v>8</v>
      </c>
      <c r="L92" s="6">
        <v>8</v>
      </c>
      <c r="M92" s="6">
        <v>9</v>
      </c>
      <c r="N92" s="81">
        <v>9</v>
      </c>
      <c r="O92" s="6">
        <v>10</v>
      </c>
      <c r="P92" s="6">
        <v>10</v>
      </c>
      <c r="Q92" s="6">
        <v>10</v>
      </c>
      <c r="R92" s="6">
        <v>9</v>
      </c>
      <c r="S92" s="6">
        <v>9</v>
      </c>
      <c r="T92" s="6">
        <v>9</v>
      </c>
      <c r="U92" s="6">
        <v>9</v>
      </c>
      <c r="V92" s="6">
        <v>9</v>
      </c>
      <c r="W92" s="6">
        <v>8</v>
      </c>
      <c r="X92" s="6">
        <v>8</v>
      </c>
      <c r="Y92" s="82">
        <v>9</v>
      </c>
    </row>
    <row r="93" spans="1:25" ht="15" thickBot="1" x14ac:dyDescent="0.35">
      <c r="A93" s="6" t="s">
        <v>91</v>
      </c>
      <c r="B93" s="69">
        <v>1</v>
      </c>
      <c r="C93" s="69">
        <v>1</v>
      </c>
      <c r="D93" s="168">
        <f t="shared" si="44"/>
        <v>0</v>
      </c>
      <c r="E93" s="164">
        <f t="shared" si="45"/>
        <v>0</v>
      </c>
      <c r="F93" s="69">
        <v>1</v>
      </c>
      <c r="G93" s="69">
        <v>1</v>
      </c>
      <c r="H93" s="69">
        <v>1</v>
      </c>
      <c r="I93" s="69">
        <v>1</v>
      </c>
      <c r="J93" s="69">
        <v>1</v>
      </c>
      <c r="K93" s="69">
        <v>1</v>
      </c>
      <c r="L93" s="69">
        <v>1</v>
      </c>
      <c r="M93" s="69">
        <v>1</v>
      </c>
      <c r="N93" s="83">
        <v>1</v>
      </c>
      <c r="O93" s="69">
        <v>1</v>
      </c>
      <c r="P93" s="69">
        <v>1</v>
      </c>
      <c r="Q93" s="69">
        <v>1</v>
      </c>
      <c r="R93" s="69">
        <v>1</v>
      </c>
      <c r="S93" s="69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84">
        <v>1</v>
      </c>
    </row>
    <row r="94" spans="1:25" x14ac:dyDescent="0.3">
      <c r="A94" s="55"/>
      <c r="B94" s="56"/>
      <c r="C94" s="124"/>
      <c r="D94" s="125"/>
      <c r="E94" s="126"/>
      <c r="F94" s="56"/>
      <c r="G94" s="56"/>
      <c r="H94" s="124"/>
      <c r="I94" s="124"/>
      <c r="J94" s="124"/>
      <c r="K94" s="126"/>
      <c r="L94" s="56"/>
      <c r="M94" s="57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3">
      <c r="A95" s="40"/>
      <c r="B95" s="189"/>
      <c r="C95" s="120"/>
      <c r="D95" s="121"/>
      <c r="E95" s="122"/>
      <c r="F95" s="189"/>
      <c r="G95" s="189"/>
      <c r="H95" s="120"/>
      <c r="I95" s="120"/>
      <c r="J95" s="120"/>
      <c r="K95" s="122"/>
      <c r="L95" s="41"/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27.6" x14ac:dyDescent="0.3">
      <c r="A96" s="14" t="s">
        <v>73</v>
      </c>
      <c r="B96" s="209" t="s">
        <v>46</v>
      </c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</row>
    <row r="97" spans="1:26" ht="25.5" customHeight="1" x14ac:dyDescent="0.3">
      <c r="A97" s="6"/>
      <c r="B97" s="18" t="str">
        <f>+B74</f>
        <v xml:space="preserve"> 2022 1-3. hó</v>
      </c>
      <c r="C97" s="18" t="str">
        <f>+C74</f>
        <v>2021
1-3. hó</v>
      </c>
      <c r="D97" s="128" t="s">
        <v>71</v>
      </c>
      <c r="E97" s="129" t="s">
        <v>49</v>
      </c>
      <c r="F97" s="18" t="str">
        <f>+F74</f>
        <v xml:space="preserve"> 2021.10-12. hó</v>
      </c>
      <c r="G97" s="18" t="str">
        <f>+G74</f>
        <v xml:space="preserve"> 2021        7-9. hó</v>
      </c>
      <c r="H97" s="18" t="str">
        <f>+H74</f>
        <v>2021
4-6. hó</v>
      </c>
      <c r="I97" s="18" t="str">
        <f>+I74</f>
        <v>2021
1-3. hó</v>
      </c>
      <c r="J97" s="18" t="str">
        <f>+J74</f>
        <v>2020
10-12. hó</v>
      </c>
      <c r="K97" s="18" t="s">
        <v>104</v>
      </c>
      <c r="L97" s="18" t="s">
        <v>103</v>
      </c>
      <c r="M97" s="18" t="s">
        <v>70</v>
      </c>
      <c r="N97" s="18" t="s">
        <v>65</v>
      </c>
      <c r="O97" s="18" t="s">
        <v>64</v>
      </c>
      <c r="P97" s="18" t="s">
        <v>63</v>
      </c>
      <c r="Q97" s="18" t="s">
        <v>60</v>
      </c>
      <c r="R97" s="18" t="s">
        <v>57</v>
      </c>
      <c r="S97" s="18" t="s">
        <v>56</v>
      </c>
      <c r="T97" s="18" t="s">
        <v>54</v>
      </c>
      <c r="U97" s="18" t="s">
        <v>58</v>
      </c>
      <c r="V97" s="18" t="s">
        <v>51</v>
      </c>
      <c r="W97" s="18" t="s">
        <v>52</v>
      </c>
      <c r="X97" s="18" t="s">
        <v>53</v>
      </c>
      <c r="Y97" s="62" t="s">
        <v>50</v>
      </c>
    </row>
    <row r="98" spans="1:26" x14ac:dyDescent="0.3">
      <c r="A98" s="6"/>
      <c r="B98" s="7"/>
      <c r="C98" s="7"/>
      <c r="D98" s="8"/>
      <c r="E98" s="152"/>
      <c r="F98" s="7"/>
      <c r="G98" s="7"/>
      <c r="H98" s="7"/>
      <c r="I98" s="7"/>
      <c r="J98" s="7"/>
      <c r="K98" s="7"/>
      <c r="L98" s="7"/>
      <c r="M98" s="115"/>
      <c r="N98" s="96"/>
      <c r="O98" s="7"/>
      <c r="P98" s="7"/>
      <c r="Q98" s="7"/>
      <c r="R98" s="8"/>
      <c r="S98" s="7"/>
      <c r="T98" s="7"/>
      <c r="U98" s="9"/>
      <c r="V98" s="9"/>
      <c r="W98" s="9"/>
      <c r="X98" s="9"/>
      <c r="Y98" s="78"/>
    </row>
    <row r="99" spans="1:26" x14ac:dyDescent="0.3">
      <c r="A99" s="17" t="s">
        <v>38</v>
      </c>
      <c r="B99" s="30">
        <v>127.21528149098711</v>
      </c>
      <c r="C99" s="30">
        <v>75.294120200000009</v>
      </c>
      <c r="D99" s="155">
        <f t="shared" ref="D99:D106" si="46">+B99-C99</f>
        <v>51.921161290987101</v>
      </c>
      <c r="E99" s="156">
        <f t="shared" ref="E99:E103" si="47">+D99/C99</f>
        <v>0.6895779000149217</v>
      </c>
      <c r="F99" s="30">
        <v>86.753385513913031</v>
      </c>
      <c r="G99" s="30">
        <v>88.333892759783666</v>
      </c>
      <c r="H99" s="30">
        <v>73.765718188629052</v>
      </c>
      <c r="I99" s="30">
        <v>75.294120200000009</v>
      </c>
      <c r="J99" s="30">
        <v>85.467023222380931</v>
      </c>
      <c r="K99" s="30">
        <v>105.62228467729909</v>
      </c>
      <c r="L99" s="30">
        <v>71.185135759538767</v>
      </c>
      <c r="M99" s="116">
        <v>108.60656037078124</v>
      </c>
      <c r="N99" s="97">
        <v>107.85099395437854</v>
      </c>
      <c r="O99" s="30">
        <v>109.51741179465637</v>
      </c>
      <c r="P99" s="30">
        <v>111.10460694969503</v>
      </c>
      <c r="Q99" s="30">
        <v>138.9516113162903</v>
      </c>
      <c r="R99" s="30">
        <v>114.81302524786878</v>
      </c>
      <c r="S99" s="30">
        <v>135.98522728000003</v>
      </c>
      <c r="T99" s="30">
        <v>114.74070441999999</v>
      </c>
      <c r="U99" s="30">
        <v>83.229006080000005</v>
      </c>
      <c r="V99" s="30">
        <v>91.585720659999993</v>
      </c>
      <c r="W99" s="30">
        <v>84.856983279999966</v>
      </c>
      <c r="X99" s="30">
        <v>69.915078919999999</v>
      </c>
      <c r="Y99" s="64">
        <v>62.924000429999992</v>
      </c>
      <c r="Z99" s="32"/>
    </row>
    <row r="100" spans="1:26" x14ac:dyDescent="0.3">
      <c r="A100" s="6" t="s">
        <v>39</v>
      </c>
      <c r="B100" s="31">
        <v>18.531301931212905</v>
      </c>
      <c r="C100" s="31">
        <v>21.431612000000001</v>
      </c>
      <c r="D100" s="153">
        <f t="shared" si="46"/>
        <v>-2.9003100687870962</v>
      </c>
      <c r="E100" s="154">
        <f t="shared" si="47"/>
        <v>-0.13532860098377555</v>
      </c>
      <c r="F100" s="31">
        <v>17.441960930000008</v>
      </c>
      <c r="G100" s="31">
        <v>19.985802929999998</v>
      </c>
      <c r="H100" s="31">
        <v>20.019265999999998</v>
      </c>
      <c r="I100" s="31">
        <v>21.431612000000001</v>
      </c>
      <c r="J100" s="31">
        <v>17.085193</v>
      </c>
      <c r="K100" s="31">
        <v>25.867035999999999</v>
      </c>
      <c r="L100" s="31">
        <v>20.478666</v>
      </c>
      <c r="M100" s="39">
        <v>27.062002</v>
      </c>
      <c r="N100" s="98">
        <v>18.550766500000002</v>
      </c>
      <c r="O100" s="31">
        <v>29.633303099999992</v>
      </c>
      <c r="P100" s="31">
        <v>25.136894999999999</v>
      </c>
      <c r="Q100" s="31">
        <v>28.706372999999999</v>
      </c>
      <c r="R100" s="31">
        <v>27.357472400000006</v>
      </c>
      <c r="S100" s="31">
        <v>35.074822909999995</v>
      </c>
      <c r="T100" s="31">
        <v>35.203142820000004</v>
      </c>
      <c r="U100" s="31">
        <v>26.515268320000001</v>
      </c>
      <c r="V100" s="31">
        <v>31.320331260000007</v>
      </c>
      <c r="W100" s="31">
        <v>35.522782910000004</v>
      </c>
      <c r="X100" s="31">
        <v>22.845104509999999</v>
      </c>
      <c r="Y100" s="65">
        <v>24.00504475</v>
      </c>
    </row>
    <row r="101" spans="1:26" x14ac:dyDescent="0.3">
      <c r="A101" s="17" t="s">
        <v>40</v>
      </c>
      <c r="B101" s="30">
        <v>108.6839795597742</v>
      </c>
      <c r="C101" s="30">
        <v>53.862508200000008</v>
      </c>
      <c r="D101" s="155">
        <f t="shared" si="46"/>
        <v>54.821471359774193</v>
      </c>
      <c r="E101" s="156">
        <f t="shared" si="47"/>
        <v>1.0178039083552033</v>
      </c>
      <c r="F101" s="30">
        <v>69.311424583913023</v>
      </c>
      <c r="G101" s="30">
        <v>68.348089829783675</v>
      </c>
      <c r="H101" s="30">
        <v>53.74645218862905</v>
      </c>
      <c r="I101" s="30">
        <v>53.862508200000008</v>
      </c>
      <c r="J101" s="30">
        <v>68.381830222380927</v>
      </c>
      <c r="K101" s="30">
        <v>79.755248677299093</v>
      </c>
      <c r="L101" s="30">
        <v>50.706469759538763</v>
      </c>
      <c r="M101" s="116">
        <v>81.544558370781232</v>
      </c>
      <c r="N101" s="97">
        <v>89.300227454378543</v>
      </c>
      <c r="O101" s="30">
        <v>79.884108694656376</v>
      </c>
      <c r="P101" s="30">
        <v>85.967711949695016</v>
      </c>
      <c r="Q101" s="30">
        <v>110.24523831629031</v>
      </c>
      <c r="R101" s="30">
        <v>87.455552847868759</v>
      </c>
      <c r="S101" s="30">
        <v>100.91040437000004</v>
      </c>
      <c r="T101" s="30">
        <v>79.537561599999989</v>
      </c>
      <c r="U101" s="30">
        <v>56.713737760000001</v>
      </c>
      <c r="V101" s="30">
        <v>60.265389399999982</v>
      </c>
      <c r="W101" s="30">
        <v>49.334200369999969</v>
      </c>
      <c r="X101" s="30">
        <v>47.06997441</v>
      </c>
      <c r="Y101" s="64">
        <v>38.918955679999989</v>
      </c>
    </row>
    <row r="102" spans="1:26" x14ac:dyDescent="0.3">
      <c r="A102" s="11" t="s">
        <v>41</v>
      </c>
      <c r="B102" s="31">
        <v>138.36502993504908</v>
      </c>
      <c r="C102" s="31">
        <v>38.880712883275841</v>
      </c>
      <c r="D102" s="153">
        <f t="shared" si="46"/>
        <v>99.484317051773246</v>
      </c>
      <c r="E102" s="154">
        <f t="shared" si="47"/>
        <v>2.5587060954987133</v>
      </c>
      <c r="F102" s="31">
        <v>45.971748692972007</v>
      </c>
      <c r="G102" s="31">
        <v>53.35563536680278</v>
      </c>
      <c r="H102" s="31">
        <v>37.255618631565497</v>
      </c>
      <c r="I102" s="31">
        <v>38.880712883275841</v>
      </c>
      <c r="J102" s="31">
        <v>38.330827720195146</v>
      </c>
      <c r="K102" s="31">
        <v>42.478032015186812</v>
      </c>
      <c r="L102" s="31">
        <v>30.615819325828596</v>
      </c>
      <c r="M102" s="39">
        <v>42.727921997250547</v>
      </c>
      <c r="N102" s="98">
        <v>43.897940905540104</v>
      </c>
      <c r="O102" s="31">
        <v>41.732413300454603</v>
      </c>
      <c r="P102" s="31">
        <v>44.797182728429597</v>
      </c>
      <c r="Q102" s="31">
        <v>43.383165663372402</v>
      </c>
      <c r="R102" s="31">
        <v>50.890135976985754</v>
      </c>
      <c r="S102" s="31">
        <v>38.51570206153886</v>
      </c>
      <c r="T102" s="31">
        <v>39.079590484590163</v>
      </c>
      <c r="U102" s="31">
        <v>47.76716081</v>
      </c>
      <c r="V102" s="31">
        <v>38.283900399999965</v>
      </c>
      <c r="W102" s="31">
        <v>33.552260590000003</v>
      </c>
      <c r="X102" s="31">
        <v>36.584396350000013</v>
      </c>
      <c r="Y102" s="65">
        <v>42.619205099999995</v>
      </c>
    </row>
    <row r="103" spans="1:26" x14ac:dyDescent="0.3">
      <c r="A103" s="17" t="s">
        <v>72</v>
      </c>
      <c r="B103" s="30">
        <v>-29.681050375274879</v>
      </c>
      <c r="C103" s="30">
        <v>14.981795316724167</v>
      </c>
      <c r="D103" s="155">
        <f t="shared" si="46"/>
        <v>-44.662845691999046</v>
      </c>
      <c r="E103" s="156">
        <f t="shared" si="47"/>
        <v>-2.9811410947619841</v>
      </c>
      <c r="F103" s="30">
        <v>23.339675890941017</v>
      </c>
      <c r="G103" s="30">
        <v>14.992454462980895</v>
      </c>
      <c r="H103" s="30">
        <v>16.490833557063553</v>
      </c>
      <c r="I103" s="30">
        <v>14.981795316724167</v>
      </c>
      <c r="J103" s="30">
        <v>30.051002502185781</v>
      </c>
      <c r="K103" s="30">
        <v>37.277216662112281</v>
      </c>
      <c r="L103" s="30">
        <v>20.090650433710167</v>
      </c>
      <c r="M103" s="30">
        <v>38.816636373530685</v>
      </c>
      <c r="N103" s="30">
        <v>45.40228654883844</v>
      </c>
      <c r="O103" s="30">
        <v>38.151695394201774</v>
      </c>
      <c r="P103" s="30">
        <v>41.170529221265419</v>
      </c>
      <c r="Q103" s="30">
        <v>66.862072652917902</v>
      </c>
      <c r="R103" s="30">
        <v>36.565416870883006</v>
      </c>
      <c r="S103" s="30">
        <v>62.394702308461177</v>
      </c>
      <c r="T103" s="30">
        <v>40.457971115409826</v>
      </c>
      <c r="U103" s="30">
        <v>8.9465769500000007</v>
      </c>
      <c r="V103" s="30">
        <v>21.981489000000018</v>
      </c>
      <c r="W103" s="30">
        <v>15.781939779999966</v>
      </c>
      <c r="X103" s="30">
        <v>10.485578059999987</v>
      </c>
      <c r="Y103" s="64">
        <v>-3.7002494200000058</v>
      </c>
    </row>
    <row r="104" spans="1:26" x14ac:dyDescent="0.3">
      <c r="A104" s="10"/>
      <c r="B104" s="31"/>
      <c r="C104" s="31"/>
      <c r="D104" s="153"/>
      <c r="E104" s="154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65"/>
    </row>
    <row r="105" spans="1:26" x14ac:dyDescent="0.3">
      <c r="A105" s="10" t="s">
        <v>85</v>
      </c>
      <c r="B105" s="43">
        <v>0.85433116435366452</v>
      </c>
      <c r="C105" s="43">
        <v>0.71536141277602716</v>
      </c>
      <c r="D105" s="43">
        <f t="shared" si="46"/>
        <v>0.13896975157763736</v>
      </c>
      <c r="E105" s="154"/>
      <c r="F105" s="43">
        <v>0.79894777792616789</v>
      </c>
      <c r="G105" s="43">
        <v>0.77374706009674399</v>
      </c>
      <c r="H105" s="43">
        <v>0.72861016619118391</v>
      </c>
      <c r="I105" s="43">
        <v>0.71536141277602716</v>
      </c>
      <c r="J105" s="43">
        <v>0.80009607968274288</v>
      </c>
      <c r="K105" s="43">
        <v>0.75509868888909315</v>
      </c>
      <c r="L105" s="43">
        <v>0.71231822793488353</v>
      </c>
      <c r="M105" s="43">
        <v>0.75082534694395331</v>
      </c>
      <c r="N105" s="43">
        <v>0.82799633253406035</v>
      </c>
      <c r="O105" s="43">
        <v>0.72941925293521337</v>
      </c>
      <c r="P105" s="43">
        <v>0.77375470117651135</v>
      </c>
      <c r="Q105" s="43">
        <v>0.79340741191797515</v>
      </c>
      <c r="R105" s="43">
        <v>0.76172152644755919</v>
      </c>
      <c r="S105" s="43">
        <v>0.74206887313002556</v>
      </c>
      <c r="T105" s="43">
        <v>0.69319394544466573</v>
      </c>
      <c r="U105" s="43">
        <v>0.68141793866295319</v>
      </c>
      <c r="V105" s="43">
        <v>0.6580216759305455</v>
      </c>
      <c r="W105" s="43">
        <v>0.58138055894838303</v>
      </c>
      <c r="X105" s="43">
        <v>0.67324495855693156</v>
      </c>
      <c r="Y105" s="67">
        <v>0.61850733287842219</v>
      </c>
    </row>
    <row r="106" spans="1:26" x14ac:dyDescent="0.3">
      <c r="A106" s="58" t="s">
        <v>86</v>
      </c>
      <c r="B106" s="59">
        <v>-0.23331356129080852</v>
      </c>
      <c r="C106" s="59">
        <v>0.1989769623036802</v>
      </c>
      <c r="D106" s="59">
        <f t="shared" si="46"/>
        <v>-0.43229052359448872</v>
      </c>
      <c r="E106" s="163"/>
      <c r="F106" s="59">
        <v>0.2690347558505129</v>
      </c>
      <c r="G106" s="59">
        <v>0.16972482469160019</v>
      </c>
      <c r="H106" s="59">
        <v>0.22355687658180501</v>
      </c>
      <c r="I106" s="59">
        <v>0.1989769623036802</v>
      </c>
      <c r="J106" s="59">
        <v>0.35160932683936552</v>
      </c>
      <c r="K106" s="59">
        <v>0.35292946726160052</v>
      </c>
      <c r="L106" s="59">
        <v>0.28223097728682817</v>
      </c>
      <c r="M106" s="59">
        <v>0.35740600053082655</v>
      </c>
      <c r="N106" s="59">
        <v>0.42097235161359581</v>
      </c>
      <c r="O106" s="59">
        <v>0.34836191587266208</v>
      </c>
      <c r="P106" s="59">
        <v>0.37055645442232876</v>
      </c>
      <c r="Q106" s="59">
        <v>0.48118961715904318</v>
      </c>
      <c r="R106" s="59">
        <v>0.31847794962237314</v>
      </c>
      <c r="S106" s="59">
        <v>0.45883441574125933</v>
      </c>
      <c r="T106" s="59">
        <v>0.35260347511303725</v>
      </c>
      <c r="U106" s="59">
        <v>0.10749349741603931</v>
      </c>
      <c r="V106" s="59">
        <v>0.24001000201334244</v>
      </c>
      <c r="W106" s="59">
        <v>0.18598280506773129</v>
      </c>
      <c r="X106" s="59">
        <v>0.14997591681185202</v>
      </c>
      <c r="Y106" s="68">
        <v>-5.880505681002212E-2</v>
      </c>
    </row>
    <row r="107" spans="1:26" x14ac:dyDescent="0.3">
      <c r="A107" s="17"/>
      <c r="B107" s="46"/>
      <c r="C107" s="46"/>
      <c r="D107" s="166"/>
      <c r="E107" s="156"/>
      <c r="F107" s="46"/>
      <c r="G107" s="46"/>
      <c r="H107" s="46"/>
      <c r="I107" s="46"/>
      <c r="J107" s="46"/>
      <c r="K107" s="46"/>
      <c r="L107" s="46"/>
      <c r="M107" s="46"/>
      <c r="N107" s="7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64"/>
    </row>
    <row r="108" spans="1:26" ht="15" thickBot="1" x14ac:dyDescent="0.35">
      <c r="A108" s="88" t="s">
        <v>94</v>
      </c>
      <c r="B108" s="89">
        <v>2140.7334569999998</v>
      </c>
      <c r="C108" s="89">
        <v>3646.3880720000002</v>
      </c>
      <c r="D108" s="169">
        <f t="shared" ref="D108" si="48">+B108-C108</f>
        <v>-1505.6546150000004</v>
      </c>
      <c r="E108" s="161">
        <f t="shared" ref="E108" si="49">+D108/C108</f>
        <v>-0.41291672341780311</v>
      </c>
      <c r="F108" s="89">
        <v>3114.5600340000001</v>
      </c>
      <c r="G108" s="89">
        <v>3315.1583179999998</v>
      </c>
      <c r="H108" s="89">
        <v>3494.8948449999998</v>
      </c>
      <c r="I108" s="89">
        <v>3646.3880720000002</v>
      </c>
      <c r="J108" s="89">
        <v>3769.0717851428572</v>
      </c>
      <c r="K108" s="89">
        <v>3957.6896262173918</v>
      </c>
      <c r="L108" s="89">
        <v>4428.8810402747249</v>
      </c>
      <c r="M108" s="89">
        <v>4559.8822253186827</v>
      </c>
      <c r="N108" s="90">
        <v>4901.0955909891318</v>
      </c>
      <c r="O108" s="89">
        <v>4980.9772189673922</v>
      </c>
      <c r="P108" s="89">
        <v>4710.2688374121753</v>
      </c>
      <c r="Q108" s="89">
        <v>4253.6541933000008</v>
      </c>
      <c r="R108" s="89">
        <v>3687.4547180760869</v>
      </c>
      <c r="S108" s="89">
        <v>2823.8878522282598</v>
      </c>
      <c r="T108" s="89">
        <v>2522.885910142857</v>
      </c>
      <c r="U108" s="89">
        <v>2292.3729229888877</v>
      </c>
      <c r="V108" s="89">
        <v>2059.0456876739131</v>
      </c>
      <c r="W108" s="89">
        <v>1755.5489453043481</v>
      </c>
      <c r="X108" s="89">
        <v>1344.9758985604403</v>
      </c>
      <c r="Y108" s="91">
        <v>1141.9295715111109</v>
      </c>
    </row>
    <row r="109" spans="1:26" x14ac:dyDescent="0.3">
      <c r="A109" s="15"/>
      <c r="B109" s="12"/>
      <c r="C109" s="123"/>
      <c r="F109" s="12"/>
      <c r="G109" s="12"/>
      <c r="H109" s="123"/>
      <c r="I109" s="123"/>
      <c r="J109" s="123"/>
      <c r="L109" s="12"/>
      <c r="M109" s="13"/>
      <c r="N109" s="12"/>
      <c r="O109" s="12"/>
      <c r="P109" s="12"/>
      <c r="Q109" s="12"/>
      <c r="R109" s="13"/>
      <c r="S109" s="13"/>
      <c r="T109" s="13"/>
      <c r="U109" s="13"/>
      <c r="V109" s="16"/>
      <c r="W109" s="12"/>
      <c r="X109" s="12"/>
      <c r="Y109" s="12"/>
    </row>
    <row r="110" spans="1:26" x14ac:dyDescent="0.3">
      <c r="A110" s="5"/>
      <c r="B110" s="188"/>
      <c r="F110" s="188"/>
      <c r="G110" s="18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6" ht="27.6" x14ac:dyDescent="0.3">
      <c r="A111" s="14" t="s">
        <v>73</v>
      </c>
      <c r="B111" s="209" t="s">
        <v>47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</row>
    <row r="112" spans="1:26" ht="25.5" customHeight="1" x14ac:dyDescent="0.3">
      <c r="A112" s="6"/>
      <c r="B112" s="18" t="str">
        <f>+B97</f>
        <v xml:space="preserve"> 2022 1-3. hó</v>
      </c>
      <c r="C112" s="18" t="str">
        <f>+C97</f>
        <v>2021
1-3. hó</v>
      </c>
      <c r="D112" s="128" t="s">
        <v>71</v>
      </c>
      <c r="E112" s="129" t="s">
        <v>49</v>
      </c>
      <c r="F112" s="18" t="str">
        <f>+F97</f>
        <v xml:space="preserve"> 2021.10-12. hó</v>
      </c>
      <c r="G112" s="18" t="str">
        <f>+G97</f>
        <v xml:space="preserve"> 2021        7-9. hó</v>
      </c>
      <c r="H112" s="18" t="str">
        <f>+H97</f>
        <v>2021
4-6. hó</v>
      </c>
      <c r="I112" s="18" t="str">
        <f>+I97</f>
        <v>2021
1-3. hó</v>
      </c>
      <c r="J112" s="18" t="str">
        <f>+J97</f>
        <v>2020
10-12. hó</v>
      </c>
      <c r="K112" s="18" t="s">
        <v>104</v>
      </c>
      <c r="L112" s="133" t="s">
        <v>103</v>
      </c>
      <c r="M112" s="18" t="s">
        <v>70</v>
      </c>
      <c r="N112" s="95" t="s">
        <v>65</v>
      </c>
      <c r="O112" s="18" t="s">
        <v>64</v>
      </c>
      <c r="P112" s="18" t="s">
        <v>63</v>
      </c>
      <c r="Q112" s="18" t="s">
        <v>60</v>
      </c>
      <c r="R112" s="18" t="s">
        <v>57</v>
      </c>
      <c r="S112" s="18" t="s">
        <v>56</v>
      </c>
      <c r="T112" s="18" t="s">
        <v>54</v>
      </c>
      <c r="U112" s="18" t="s">
        <v>58</v>
      </c>
      <c r="V112" s="18" t="s">
        <v>51</v>
      </c>
      <c r="W112" s="18" t="s">
        <v>52</v>
      </c>
      <c r="X112" s="18" t="s">
        <v>53</v>
      </c>
      <c r="Y112" s="62" t="s">
        <v>50</v>
      </c>
    </row>
    <row r="113" spans="1:26" x14ac:dyDescent="0.3">
      <c r="A113" s="6"/>
      <c r="B113" s="7"/>
      <c r="C113" s="7"/>
      <c r="D113" s="8"/>
      <c r="E113" s="152"/>
      <c r="F113" s="7"/>
      <c r="G113" s="7"/>
      <c r="H113" s="7"/>
      <c r="I113" s="7"/>
      <c r="J113" s="7"/>
      <c r="K113" s="7"/>
      <c r="L113" s="130"/>
      <c r="M113" s="7"/>
      <c r="N113" s="96"/>
      <c r="O113" s="7"/>
      <c r="P113" s="7"/>
      <c r="Q113" s="7"/>
      <c r="R113" s="8"/>
      <c r="S113" s="7"/>
      <c r="T113" s="7"/>
      <c r="U113" s="9"/>
      <c r="V113" s="9"/>
      <c r="W113" s="9"/>
      <c r="X113" s="9"/>
      <c r="Y113" s="78"/>
    </row>
    <row r="114" spans="1:26" x14ac:dyDescent="0.3">
      <c r="A114" s="17" t="s">
        <v>17</v>
      </c>
      <c r="B114" s="30">
        <v>489.29199616000017</v>
      </c>
      <c r="C114" s="30">
        <v>34.999057490000006</v>
      </c>
      <c r="D114" s="155">
        <f t="shared" ref="D114:D118" si="50">+B114-C114</f>
        <v>454.29293867000018</v>
      </c>
      <c r="E114" s="156">
        <f t="shared" ref="E114:E118" si="51">+D114/C114</f>
        <v>12.980147788259773</v>
      </c>
      <c r="F114" s="30">
        <v>864.29243693809519</v>
      </c>
      <c r="G114" s="30">
        <v>33.79683258999998</v>
      </c>
      <c r="H114" s="30">
        <v>74.516007299999956</v>
      </c>
      <c r="I114" s="30">
        <v>34.999057490000006</v>
      </c>
      <c r="J114" s="30">
        <v>38.296484199999952</v>
      </c>
      <c r="K114" s="30">
        <v>50.267080399999976</v>
      </c>
      <c r="L114" s="30">
        <v>56.702470720000001</v>
      </c>
      <c r="M114" s="46">
        <v>49.562574120000008</v>
      </c>
      <c r="N114" s="97">
        <v>56.2689411899999</v>
      </c>
      <c r="O114" s="30">
        <v>52.801665430000007</v>
      </c>
      <c r="P114" s="30">
        <v>91.049791479999982</v>
      </c>
      <c r="Q114" s="30">
        <v>123.79261308000001</v>
      </c>
      <c r="R114" s="30">
        <v>133.56816471000027</v>
      </c>
      <c r="S114" s="30">
        <v>120.98824844000005</v>
      </c>
      <c r="T114" s="30">
        <v>530.65348418999986</v>
      </c>
      <c r="U114" s="30">
        <v>1349.89515448</v>
      </c>
      <c r="V114" s="30">
        <v>34.826567219999994</v>
      </c>
      <c r="W114" s="30">
        <v>31.271726390000001</v>
      </c>
      <c r="X114" s="30">
        <v>25.739309620000004</v>
      </c>
      <c r="Y114" s="64">
        <v>26.57094086</v>
      </c>
      <c r="Z114" s="32"/>
    </row>
    <row r="115" spans="1:26" x14ac:dyDescent="0.3">
      <c r="A115" s="6" t="s">
        <v>39</v>
      </c>
      <c r="B115" s="31">
        <v>540.77842402757744</v>
      </c>
      <c r="C115" s="31">
        <v>25.16760651799601</v>
      </c>
      <c r="D115" s="153">
        <f t="shared" si="50"/>
        <v>515.61081750958147</v>
      </c>
      <c r="E115" s="154">
        <f t="shared" si="51"/>
        <v>20.48708196152446</v>
      </c>
      <c r="F115" s="31">
        <v>101.47766282119601</v>
      </c>
      <c r="G115" s="31">
        <v>17.776193206416202</v>
      </c>
      <c r="H115" s="31">
        <v>42.767173994391769</v>
      </c>
      <c r="I115" s="31">
        <v>25.16760651799601</v>
      </c>
      <c r="J115" s="31">
        <v>14.214256096286698</v>
      </c>
      <c r="K115" s="31">
        <v>13.735217046144603</v>
      </c>
      <c r="L115" s="31">
        <v>12.215492637568698</v>
      </c>
      <c r="M115" s="38">
        <v>11.260651460000002</v>
      </c>
      <c r="N115" s="98">
        <v>11.498023037441209</v>
      </c>
      <c r="O115" s="31">
        <v>13.117217919299991</v>
      </c>
      <c r="P115" s="31">
        <v>35.134185290699996</v>
      </c>
      <c r="Q115" s="31">
        <v>49.070171529999996</v>
      </c>
      <c r="R115" s="31">
        <v>102.14627979752802</v>
      </c>
      <c r="S115" s="31">
        <v>72.819805472519988</v>
      </c>
      <c r="T115" s="31">
        <v>285.00188792758405</v>
      </c>
      <c r="U115" s="31">
        <v>754.93277484276803</v>
      </c>
      <c r="V115" s="31">
        <v>2.9259955799999986</v>
      </c>
      <c r="W115" s="31">
        <v>7.4428591500000003</v>
      </c>
      <c r="X115" s="31">
        <v>1.2876940000000003</v>
      </c>
      <c r="Y115" s="65">
        <v>3.44745006</v>
      </c>
    </row>
    <row r="116" spans="1:26" x14ac:dyDescent="0.3">
      <c r="A116" s="17" t="s">
        <v>40</v>
      </c>
      <c r="B116" s="30">
        <v>-51.486427867577277</v>
      </c>
      <c r="C116" s="30">
        <v>9.8314509720039958</v>
      </c>
      <c r="D116" s="155">
        <f t="shared" si="50"/>
        <v>-61.317878839581269</v>
      </c>
      <c r="E116" s="156">
        <f t="shared" si="51"/>
        <v>-6.2369104025631454</v>
      </c>
      <c r="F116" s="30">
        <v>762.81477411689923</v>
      </c>
      <c r="G116" s="30">
        <v>16.020639383583777</v>
      </c>
      <c r="H116" s="30">
        <v>31.748833305608187</v>
      </c>
      <c r="I116" s="30">
        <v>9.8314509720039958</v>
      </c>
      <c r="J116" s="30">
        <v>24.082228103713256</v>
      </c>
      <c r="K116" s="30">
        <v>36.531863353855371</v>
      </c>
      <c r="L116" s="30">
        <v>44.486978082431307</v>
      </c>
      <c r="M116" s="46">
        <v>38.301922660000002</v>
      </c>
      <c r="N116" s="97">
        <v>44.7709181525587</v>
      </c>
      <c r="O116" s="30">
        <v>39.684447510700018</v>
      </c>
      <c r="P116" s="30">
        <v>55.9156061893</v>
      </c>
      <c r="Q116" s="30">
        <v>74.722441550000013</v>
      </c>
      <c r="R116" s="30">
        <v>31.421884912472247</v>
      </c>
      <c r="S116" s="30">
        <v>48.168442967480061</v>
      </c>
      <c r="T116" s="30">
        <v>245.65159626241581</v>
      </c>
      <c r="U116" s="30">
        <v>594.96237963723206</v>
      </c>
      <c r="V116" s="30">
        <v>31.900571639999999</v>
      </c>
      <c r="W116" s="30">
        <v>23.828867240000001</v>
      </c>
      <c r="X116" s="30">
        <v>24.451615620000005</v>
      </c>
      <c r="Y116" s="64">
        <v>23.123490799999999</v>
      </c>
    </row>
    <row r="117" spans="1:26" x14ac:dyDescent="0.3">
      <c r="A117" s="11" t="s">
        <v>108</v>
      </c>
      <c r="B117" s="31">
        <v>-165.79482579553408</v>
      </c>
      <c r="C117" s="31">
        <v>25.817482955737539</v>
      </c>
      <c r="D117" s="153">
        <f t="shared" si="50"/>
        <v>-191.61230875127163</v>
      </c>
      <c r="E117" s="154">
        <f t="shared" si="51"/>
        <v>-7.4218044059437922</v>
      </c>
      <c r="F117" s="31">
        <v>842.4987482200313</v>
      </c>
      <c r="G117" s="31">
        <v>117.8940841203114</v>
      </c>
      <c r="H117" s="31">
        <v>113.7516368244451</v>
      </c>
      <c r="I117" s="31">
        <v>25.817482955737539</v>
      </c>
      <c r="J117" s="31">
        <v>37.385130503729961</v>
      </c>
      <c r="K117" s="31">
        <v>24.413125271606141</v>
      </c>
      <c r="L117" s="31">
        <v>30.399900357287965</v>
      </c>
      <c r="M117" s="38">
        <v>0.77863067559011467</v>
      </c>
      <c r="N117" s="98">
        <v>-66.556643834897997</v>
      </c>
      <c r="O117" s="31">
        <v>1.636086403422758</v>
      </c>
      <c r="P117" s="31">
        <v>-44.096248929680499</v>
      </c>
      <c r="Q117" s="31">
        <v>13.550419170214139</v>
      </c>
      <c r="R117" s="31">
        <v>-96.698820112897423</v>
      </c>
      <c r="S117" s="31">
        <v>20.831861900266304</v>
      </c>
      <c r="T117" s="31">
        <v>-117.04570622284623</v>
      </c>
      <c r="U117" s="31">
        <v>-10.72592057274888</v>
      </c>
      <c r="V117" s="31">
        <v>49.675210150099893</v>
      </c>
      <c r="W117" s="31">
        <v>-2.1409233500000071</v>
      </c>
      <c r="X117" s="31">
        <v>-1.8663185499999961</v>
      </c>
      <c r="Y117" s="65">
        <v>5.5904700099999989</v>
      </c>
    </row>
    <row r="118" spans="1:26" x14ac:dyDescent="0.3">
      <c r="A118" s="17" t="s">
        <v>72</v>
      </c>
      <c r="B118" s="30">
        <v>114.3083979279568</v>
      </c>
      <c r="C118" s="30">
        <v>-15.986031983733543</v>
      </c>
      <c r="D118" s="155">
        <f t="shared" si="50"/>
        <v>130.29442991169034</v>
      </c>
      <c r="E118" s="156">
        <f t="shared" si="51"/>
        <v>-8.1505172793517726</v>
      </c>
      <c r="F118" s="30">
        <v>-79.683974103132073</v>
      </c>
      <c r="G118" s="30">
        <v>-101.87344473672763</v>
      </c>
      <c r="H118" s="30">
        <v>-82.002803518836913</v>
      </c>
      <c r="I118" s="30">
        <v>-15.986031983733543</v>
      </c>
      <c r="J118" s="30">
        <v>-13.302902400016706</v>
      </c>
      <c r="K118" s="30">
        <v>12.11873808224923</v>
      </c>
      <c r="L118" s="30">
        <v>14.087077725143342</v>
      </c>
      <c r="M118" s="46">
        <v>37.523291984409887</v>
      </c>
      <c r="N118" s="97">
        <v>111.3275619874567</v>
      </c>
      <c r="O118" s="30">
        <v>38.048361107277259</v>
      </c>
      <c r="P118" s="30">
        <v>100.01185511898049</v>
      </c>
      <c r="Q118" s="30">
        <v>61.172022379785872</v>
      </c>
      <c r="R118" s="30">
        <v>128.12070502536966</v>
      </c>
      <c r="S118" s="30">
        <v>27.336581067213757</v>
      </c>
      <c r="T118" s="30">
        <v>362.69730248526207</v>
      </c>
      <c r="U118" s="30">
        <v>605.68830020998098</v>
      </c>
      <c r="V118" s="30">
        <v>-17.774638510099894</v>
      </c>
      <c r="W118" s="30">
        <v>25.969790590000009</v>
      </c>
      <c r="X118" s="30">
        <v>26.317934170000001</v>
      </c>
      <c r="Y118" s="64">
        <v>17.533020790000002</v>
      </c>
    </row>
    <row r="119" spans="1:26" x14ac:dyDescent="0.3">
      <c r="A119" s="10"/>
      <c r="B119" s="31"/>
      <c r="C119" s="31"/>
      <c r="D119" s="153"/>
      <c r="E119" s="154"/>
      <c r="F119" s="31"/>
      <c r="G119" s="31"/>
      <c r="H119" s="31"/>
      <c r="I119" s="31"/>
      <c r="J119" s="31"/>
      <c r="K119" s="31"/>
      <c r="L119" s="31"/>
      <c r="M119" s="38"/>
      <c r="N119" s="98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65"/>
    </row>
    <row r="120" spans="1:26" x14ac:dyDescent="0.3">
      <c r="A120" s="10" t="s">
        <v>85</v>
      </c>
      <c r="B120" s="43">
        <v>-0.10522638480017367</v>
      </c>
      <c r="C120" s="43">
        <v>0.28090616368206645</v>
      </c>
      <c r="D120" s="43">
        <f t="shared" ref="D120:D121" si="52">+B120-C120</f>
        <v>-0.3861325484822401</v>
      </c>
      <c r="E120" s="154"/>
      <c r="F120" s="43">
        <v>0.88258874139787913</v>
      </c>
      <c r="G120" s="43">
        <v>0.47402783503221141</v>
      </c>
      <c r="H120" s="43">
        <v>0.42606729018354433</v>
      </c>
      <c r="I120" s="43">
        <v>0.28090616368206645</v>
      </c>
      <c r="J120" s="43">
        <v>0.62883652655805111</v>
      </c>
      <c r="K120" s="43">
        <v>0.72675522555026661</v>
      </c>
      <c r="L120" s="43">
        <v>0.78456860023102903</v>
      </c>
      <c r="M120" s="60">
        <v>0.77279930149035603</v>
      </c>
      <c r="N120" s="99">
        <v>0.79565950959310705</v>
      </c>
      <c r="O120" s="43">
        <v>0.75157567829579752</v>
      </c>
      <c r="P120" s="43">
        <v>0.61412118886161793</v>
      </c>
      <c r="Q120" s="43">
        <v>0.60360985757454866</v>
      </c>
      <c r="R120" s="43">
        <v>0.23524980657400382</v>
      </c>
      <c r="S120" s="43">
        <v>0.39812497154521204</v>
      </c>
      <c r="T120" s="43">
        <v>0.46292279911698564</v>
      </c>
      <c r="U120" s="43">
        <v>0.44074710370111714</v>
      </c>
      <c r="V120" s="43">
        <v>0.91598380737566143</v>
      </c>
      <c r="W120" s="43">
        <v>0.7619939795719094</v>
      </c>
      <c r="X120" s="43">
        <v>0.94997169624940403</v>
      </c>
      <c r="Y120" s="67">
        <v>0.87025487436954829</v>
      </c>
    </row>
    <row r="121" spans="1:26" x14ac:dyDescent="0.3">
      <c r="A121" s="58" t="s">
        <v>86</v>
      </c>
      <c r="B121" s="59">
        <v>0.23362000364824601</v>
      </c>
      <c r="C121" s="59">
        <v>-0.4567560708827974</v>
      </c>
      <c r="D121" s="59">
        <f t="shared" si="52"/>
        <v>0.69037607453104344</v>
      </c>
      <c r="E121" s="163"/>
      <c r="F121" s="59">
        <v>-9.2195616550141607E-2</v>
      </c>
      <c r="G121" s="59">
        <v>-3.0142897108905582</v>
      </c>
      <c r="H121" s="59">
        <v>-1.1004723211845646</v>
      </c>
      <c r="I121" s="59">
        <v>-0.4567560708827974</v>
      </c>
      <c r="J121" s="59">
        <v>-0.34736615326209819</v>
      </c>
      <c r="K121" s="59">
        <v>0.24108696955968892</v>
      </c>
      <c r="L121" s="59">
        <v>0.24843851681007212</v>
      </c>
      <c r="M121" s="60">
        <v>0.75708924830173618</v>
      </c>
      <c r="N121" s="75">
        <v>1.9784904359857016</v>
      </c>
      <c r="O121" s="59">
        <v>0.72059017073464404</v>
      </c>
      <c r="P121" s="59">
        <v>1.0984303587444142</v>
      </c>
      <c r="Q121" s="59">
        <v>0.49414921341270929</v>
      </c>
      <c r="R121" s="59">
        <v>0.95921588279319403</v>
      </c>
      <c r="S121" s="59">
        <v>0.22594410134609388</v>
      </c>
      <c r="T121" s="59">
        <v>0.68349179510031965</v>
      </c>
      <c r="U121" s="59">
        <v>0.44869284714434082</v>
      </c>
      <c r="V121" s="59">
        <v>-0.51037584031228844</v>
      </c>
      <c r="W121" s="59">
        <v>0.83045592897949405</v>
      </c>
      <c r="X121" s="59">
        <v>1.0224801891947557</v>
      </c>
      <c r="Y121" s="68">
        <v>0.65985697993834613</v>
      </c>
    </row>
    <row r="122" spans="1:26" x14ac:dyDescent="0.3">
      <c r="A122" s="10"/>
      <c r="B122" s="60"/>
      <c r="C122" s="60"/>
      <c r="D122" s="60"/>
      <c r="E122" s="154"/>
      <c r="F122" s="60"/>
      <c r="G122" s="60"/>
      <c r="H122" s="60"/>
      <c r="I122" s="60"/>
      <c r="J122" s="60"/>
      <c r="K122" s="60"/>
      <c r="L122" s="43"/>
      <c r="M122" s="60"/>
      <c r="N122" s="61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7"/>
    </row>
    <row r="123" spans="1:26" x14ac:dyDescent="0.3">
      <c r="A123" s="17" t="s">
        <v>95</v>
      </c>
      <c r="B123" s="46">
        <v>3421.6322605800001</v>
      </c>
      <c r="C123" s="46">
        <v>2147.4049019999998</v>
      </c>
      <c r="D123" s="166">
        <f t="shared" ref="D123:D125" si="53">+B123-C123</f>
        <v>1274.2273585800003</v>
      </c>
      <c r="E123" s="156">
        <f t="shared" ref="E123:E125" si="54">+D123/C123</f>
        <v>0.59338011075286279</v>
      </c>
      <c r="F123" s="46">
        <v>2149.0555420000001</v>
      </c>
      <c r="G123" s="46">
        <v>2140.3360750000002</v>
      </c>
      <c r="H123" s="46">
        <v>2143.1282329999999</v>
      </c>
      <c r="I123" s="46">
        <v>2147.4049019999998</v>
      </c>
      <c r="J123" s="46">
        <v>2181.6739819999998</v>
      </c>
      <c r="K123" s="46">
        <v>2141.1664300000002</v>
      </c>
      <c r="L123" s="30">
        <v>2082.7772279999999</v>
      </c>
      <c r="M123" s="46">
        <v>2075.9952269999999</v>
      </c>
      <c r="N123" s="46">
        <v>2162.5129999999999</v>
      </c>
      <c r="O123" s="46">
        <v>2066.5419999999999</v>
      </c>
      <c r="P123" s="46">
        <v>1903.7660000000001</v>
      </c>
      <c r="Q123" s="46">
        <v>1848.4970000000001</v>
      </c>
      <c r="R123" s="46">
        <v>1824.7249999999999</v>
      </c>
      <c r="S123" s="46">
        <v>1494.7159999999999</v>
      </c>
      <c r="T123" s="46">
        <v>1498.5070000000001</v>
      </c>
      <c r="U123" s="46">
        <v>1413.47</v>
      </c>
      <c r="V123" s="46">
        <v>1457.778</v>
      </c>
      <c r="W123" s="46">
        <v>1372.8409999999999</v>
      </c>
      <c r="X123" s="46">
        <v>1380.355</v>
      </c>
      <c r="Y123" s="64">
        <v>1363.0519999999999</v>
      </c>
    </row>
    <row r="124" spans="1:26" x14ac:dyDescent="0.3">
      <c r="A124" s="6" t="s">
        <v>96</v>
      </c>
      <c r="B124" s="31">
        <v>1849.5</v>
      </c>
      <c r="C124" s="31">
        <v>1837.9447729999999</v>
      </c>
      <c r="D124" s="153">
        <f t="shared" si="53"/>
        <v>11.555227000000059</v>
      </c>
      <c r="E124" s="154">
        <f t="shared" si="54"/>
        <v>6.2870371132745994E-3</v>
      </c>
      <c r="F124" s="31">
        <v>1849.5</v>
      </c>
      <c r="G124" s="31">
        <v>1837.2</v>
      </c>
      <c r="H124" s="31">
        <v>1837.2</v>
      </c>
      <c r="I124" s="31">
        <v>1837.9447729999999</v>
      </c>
      <c r="J124" s="31">
        <v>1868.720873</v>
      </c>
      <c r="K124" s="31">
        <v>1825.24586</v>
      </c>
      <c r="L124" s="31">
        <v>1763.3</v>
      </c>
      <c r="M124" s="38">
        <v>1753</v>
      </c>
      <c r="N124" s="31">
        <v>1836</v>
      </c>
      <c r="O124" s="31">
        <v>1391.0160000000001</v>
      </c>
      <c r="P124" s="31">
        <v>1570.1197770000001</v>
      </c>
      <c r="Q124" s="31">
        <v>1471.08</v>
      </c>
      <c r="R124" s="31">
        <v>1443.6</v>
      </c>
      <c r="S124" s="31">
        <v>1109.8</v>
      </c>
      <c r="T124" s="31">
        <v>1109.8</v>
      </c>
      <c r="U124" s="31">
        <v>1021.013</v>
      </c>
      <c r="V124" s="31">
        <v>1061.6130000000001</v>
      </c>
      <c r="W124" s="31">
        <v>972.88499999999999</v>
      </c>
      <c r="X124" s="31">
        <v>976.38499999999999</v>
      </c>
      <c r="Y124" s="65">
        <v>953.42899999999997</v>
      </c>
    </row>
    <row r="125" spans="1:26" x14ac:dyDescent="0.3">
      <c r="A125" s="6" t="s">
        <v>97</v>
      </c>
      <c r="B125" s="31">
        <v>1572.1322605800001</v>
      </c>
      <c r="C125" s="31">
        <v>309.46012899999999</v>
      </c>
      <c r="D125" s="153">
        <f t="shared" si="53"/>
        <v>1262.67213158</v>
      </c>
      <c r="E125" s="154">
        <f t="shared" si="54"/>
        <v>4.0802417282647747</v>
      </c>
      <c r="F125" s="31">
        <v>299.555542</v>
      </c>
      <c r="G125" s="31">
        <v>303.13607500000001</v>
      </c>
      <c r="H125" s="31">
        <v>305.92823300000003</v>
      </c>
      <c r="I125" s="31">
        <v>309.46012899999999</v>
      </c>
      <c r="J125" s="31">
        <v>312.95310899999998</v>
      </c>
      <c r="K125" s="31">
        <v>315.92057</v>
      </c>
      <c r="L125" s="31">
        <v>319.47722800000003</v>
      </c>
      <c r="M125" s="131">
        <v>322.995227</v>
      </c>
      <c r="N125" s="100">
        <v>326.51299999999998</v>
      </c>
      <c r="O125" s="92">
        <v>675.52599999999995</v>
      </c>
      <c r="P125" s="92">
        <v>333.64613500000002</v>
      </c>
      <c r="Q125" s="92">
        <v>377.41699999999997</v>
      </c>
      <c r="R125" s="92">
        <v>381.125</v>
      </c>
      <c r="S125" s="92">
        <v>384.916</v>
      </c>
      <c r="T125" s="92">
        <v>388.70699999999999</v>
      </c>
      <c r="U125" s="92">
        <v>392.45699999999999</v>
      </c>
      <c r="V125" s="92">
        <v>396.16500000000002</v>
      </c>
      <c r="W125" s="92">
        <v>399.95600000000002</v>
      </c>
      <c r="X125" s="92">
        <v>403.97</v>
      </c>
      <c r="Y125" s="65">
        <v>409.62299999999999</v>
      </c>
    </row>
    <row r="126" spans="1:26" x14ac:dyDescent="0.3">
      <c r="A126" s="6"/>
      <c r="B126" s="31"/>
      <c r="C126" s="31"/>
      <c r="D126" s="153"/>
      <c r="E126" s="154"/>
      <c r="F126" s="31"/>
      <c r="G126" s="31"/>
      <c r="H126" s="31"/>
      <c r="I126" s="31"/>
      <c r="J126" s="31"/>
      <c r="K126" s="31"/>
      <c r="L126" s="31"/>
      <c r="M126" s="72"/>
      <c r="N126" s="71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3"/>
    </row>
    <row r="127" spans="1:26" x14ac:dyDescent="0.3">
      <c r="A127" s="17" t="s">
        <v>101</v>
      </c>
      <c r="B127" s="17">
        <v>20</v>
      </c>
      <c r="C127" s="17">
        <v>18</v>
      </c>
      <c r="D127" s="166">
        <f t="shared" ref="D127:D129" si="55">+B127-C127</f>
        <v>2</v>
      </c>
      <c r="E127" s="156">
        <f t="shared" ref="E127:E129" si="56">+D127/C127</f>
        <v>0.1111111111111111</v>
      </c>
      <c r="F127" s="17">
        <v>17</v>
      </c>
      <c r="G127" s="17">
        <v>18</v>
      </c>
      <c r="H127" s="17">
        <v>18</v>
      </c>
      <c r="I127" s="17">
        <v>18</v>
      </c>
      <c r="J127" s="17">
        <v>19</v>
      </c>
      <c r="K127" s="17">
        <v>16</v>
      </c>
      <c r="L127" s="85">
        <v>16</v>
      </c>
      <c r="M127" s="93">
        <v>16</v>
      </c>
      <c r="N127" s="101">
        <v>17</v>
      </c>
      <c r="O127" s="93">
        <v>17</v>
      </c>
      <c r="P127" s="93">
        <v>16</v>
      </c>
      <c r="Q127" s="93">
        <v>16</v>
      </c>
      <c r="R127" s="93">
        <v>16</v>
      </c>
      <c r="S127" s="93">
        <v>17</v>
      </c>
      <c r="T127" s="93">
        <v>17</v>
      </c>
      <c r="U127" s="93">
        <v>17</v>
      </c>
      <c r="V127" s="93">
        <v>18</v>
      </c>
      <c r="W127" s="93">
        <v>17</v>
      </c>
      <c r="X127" s="93">
        <v>17</v>
      </c>
      <c r="Y127" s="103">
        <v>17</v>
      </c>
    </row>
    <row r="128" spans="1:26" x14ac:dyDescent="0.3">
      <c r="A128" s="6" t="s">
        <v>98</v>
      </c>
      <c r="B128" s="86">
        <v>14</v>
      </c>
      <c r="C128" s="86">
        <v>15</v>
      </c>
      <c r="D128" s="153">
        <f t="shared" si="55"/>
        <v>-1</v>
      </c>
      <c r="E128" s="154">
        <f t="shared" si="56"/>
        <v>-6.6666666666666666E-2</v>
      </c>
      <c r="F128" s="86">
        <v>14</v>
      </c>
      <c r="G128" s="86">
        <v>15</v>
      </c>
      <c r="H128" s="86">
        <v>15</v>
      </c>
      <c r="I128" s="86">
        <v>15</v>
      </c>
      <c r="J128" s="86">
        <v>16</v>
      </c>
      <c r="K128" s="86">
        <v>13</v>
      </c>
      <c r="L128" s="86">
        <v>13</v>
      </c>
      <c r="M128" s="132">
        <v>13</v>
      </c>
      <c r="N128" s="102">
        <v>14</v>
      </c>
      <c r="O128" s="94">
        <v>12</v>
      </c>
      <c r="P128" s="94">
        <v>11</v>
      </c>
      <c r="Q128" s="94">
        <v>12</v>
      </c>
      <c r="R128" s="94">
        <v>12</v>
      </c>
      <c r="S128" s="94">
        <v>12</v>
      </c>
      <c r="T128" s="94">
        <v>12</v>
      </c>
      <c r="U128" s="94">
        <v>12</v>
      </c>
      <c r="V128" s="94">
        <v>13</v>
      </c>
      <c r="W128" s="94">
        <v>12</v>
      </c>
      <c r="X128" s="94">
        <v>12</v>
      </c>
      <c r="Y128" s="104">
        <v>12</v>
      </c>
    </row>
    <row r="129" spans="1:26" ht="15" thickBot="1" x14ac:dyDescent="0.35">
      <c r="A129" s="69" t="s">
        <v>99</v>
      </c>
      <c r="B129" s="87">
        <v>6</v>
      </c>
      <c r="C129" s="87">
        <v>3</v>
      </c>
      <c r="D129" s="165">
        <f t="shared" si="55"/>
        <v>3</v>
      </c>
      <c r="E129" s="164">
        <f t="shared" si="56"/>
        <v>1</v>
      </c>
      <c r="F129" s="87">
        <v>3</v>
      </c>
      <c r="G129" s="87">
        <v>3</v>
      </c>
      <c r="H129" s="87">
        <v>3</v>
      </c>
      <c r="I129" s="87">
        <v>3</v>
      </c>
      <c r="J129" s="87">
        <v>3</v>
      </c>
      <c r="K129" s="87">
        <v>3</v>
      </c>
      <c r="L129" s="87">
        <v>3</v>
      </c>
      <c r="M129" s="105">
        <v>3</v>
      </c>
      <c r="N129" s="132">
        <v>3</v>
      </c>
      <c r="O129" s="105">
        <v>5</v>
      </c>
      <c r="P129" s="105">
        <v>5</v>
      </c>
      <c r="Q129" s="105">
        <v>4</v>
      </c>
      <c r="R129" s="105">
        <v>4</v>
      </c>
      <c r="S129" s="105">
        <v>5</v>
      </c>
      <c r="T129" s="105">
        <v>5</v>
      </c>
      <c r="U129" s="105">
        <v>5</v>
      </c>
      <c r="V129" s="105">
        <v>5</v>
      </c>
      <c r="W129" s="105">
        <v>5</v>
      </c>
      <c r="X129" s="105">
        <v>5</v>
      </c>
      <c r="Y129" s="106">
        <v>5</v>
      </c>
    </row>
    <row r="130" spans="1:26" x14ac:dyDescent="0.3">
      <c r="A130" s="55"/>
      <c r="B130" s="56"/>
      <c r="C130" s="124"/>
      <c r="D130" s="125"/>
      <c r="E130" s="126"/>
      <c r="F130" s="56"/>
      <c r="G130" s="56"/>
      <c r="H130" s="124"/>
      <c r="I130" s="124"/>
      <c r="J130" s="124"/>
      <c r="K130" s="126"/>
      <c r="L130" s="56"/>
      <c r="M130" s="57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1:26" x14ac:dyDescent="0.3">
      <c r="A131" s="55"/>
      <c r="B131" s="56"/>
      <c r="C131" s="124"/>
      <c r="D131" s="125"/>
      <c r="E131" s="126"/>
      <c r="F131" s="56"/>
      <c r="G131" s="56"/>
      <c r="H131" s="124"/>
      <c r="I131" s="124"/>
      <c r="J131" s="124"/>
      <c r="K131" s="126"/>
      <c r="L131" s="56"/>
      <c r="M131" s="57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6" ht="27.6" x14ac:dyDescent="0.3">
      <c r="A132" s="14" t="s">
        <v>73</v>
      </c>
      <c r="B132" s="209" t="s">
        <v>48</v>
      </c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</row>
    <row r="133" spans="1:26" ht="25.5" customHeight="1" x14ac:dyDescent="0.3">
      <c r="A133" s="6"/>
      <c r="B133" s="18" t="str">
        <f>+B112</f>
        <v xml:space="preserve"> 2022 1-3. hó</v>
      </c>
      <c r="C133" s="18" t="str">
        <f>+C112</f>
        <v>2021
1-3. hó</v>
      </c>
      <c r="D133" s="128" t="s">
        <v>71</v>
      </c>
      <c r="E133" s="129" t="s">
        <v>49</v>
      </c>
      <c r="F133" s="18" t="str">
        <f>+F112</f>
        <v xml:space="preserve"> 2021.10-12. hó</v>
      </c>
      <c r="G133" s="18" t="str">
        <f>+G112</f>
        <v xml:space="preserve"> 2021        7-9. hó</v>
      </c>
      <c r="H133" s="18" t="str">
        <f>+H112</f>
        <v>2021
4-6. hó</v>
      </c>
      <c r="I133" s="18" t="str">
        <f>+I112</f>
        <v>2021
1-3. hó</v>
      </c>
      <c r="J133" s="18" t="str">
        <f>+J112</f>
        <v>2020
10-12. hó</v>
      </c>
      <c r="K133" s="18" t="s">
        <v>104</v>
      </c>
      <c r="L133" s="18" t="s">
        <v>103</v>
      </c>
      <c r="M133" s="18" t="s">
        <v>70</v>
      </c>
      <c r="N133" s="18" t="s">
        <v>65</v>
      </c>
      <c r="O133" s="18" t="s">
        <v>64</v>
      </c>
      <c r="P133" s="18" t="s">
        <v>63</v>
      </c>
      <c r="Q133" s="18" t="s">
        <v>60</v>
      </c>
      <c r="R133" s="18" t="s">
        <v>57</v>
      </c>
      <c r="S133" s="18" t="s">
        <v>56</v>
      </c>
      <c r="T133" s="18" t="s">
        <v>54</v>
      </c>
      <c r="U133" s="18" t="s">
        <v>58</v>
      </c>
      <c r="V133" s="18" t="s">
        <v>51</v>
      </c>
      <c r="W133" s="18" t="s">
        <v>52</v>
      </c>
      <c r="X133" s="18" t="s">
        <v>53</v>
      </c>
      <c r="Y133" s="62" t="s">
        <v>50</v>
      </c>
    </row>
    <row r="134" spans="1:26" x14ac:dyDescent="0.3">
      <c r="A134" s="6"/>
      <c r="B134" s="7"/>
      <c r="C134" s="7"/>
      <c r="D134" s="8"/>
      <c r="E134" s="152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7"/>
      <c r="T134" s="7"/>
      <c r="U134" s="9"/>
      <c r="V134" s="9"/>
      <c r="W134" s="9"/>
      <c r="X134" s="9"/>
      <c r="Y134" s="78"/>
    </row>
    <row r="135" spans="1:26" x14ac:dyDescent="0.3">
      <c r="A135" s="17" t="s">
        <v>38</v>
      </c>
      <c r="B135" s="30">
        <v>-98.562574154640046</v>
      </c>
      <c r="C135" s="30">
        <v>-92.015515304883905</v>
      </c>
      <c r="D135" s="155">
        <f t="shared" ref="D135:D142" si="57">+B135-C135</f>
        <v>-6.5470588497561408</v>
      </c>
      <c r="E135" s="156">
        <f t="shared" ref="E135:E139" si="58">+D135/C135</f>
        <v>7.1151683800967022E-2</v>
      </c>
      <c r="F135" s="30">
        <v>-97.622303239536336</v>
      </c>
      <c r="G135" s="30">
        <v>-90.926627897815436</v>
      </c>
      <c r="H135" s="30">
        <v>-93.303703428575844</v>
      </c>
      <c r="I135" s="30">
        <v>-92.015515304883905</v>
      </c>
      <c r="J135" s="30">
        <v>-69.967733552586736</v>
      </c>
      <c r="K135" s="30">
        <v>-83.739800969632668</v>
      </c>
      <c r="L135" s="30">
        <v>-53.571447846731992</v>
      </c>
      <c r="M135" s="30">
        <v>-87.365615439999999</v>
      </c>
      <c r="N135" s="30">
        <v>-102.774012672181</v>
      </c>
      <c r="O135" s="30">
        <v>-79.585748299173417</v>
      </c>
      <c r="P135" s="30">
        <v>-77.091516679548619</v>
      </c>
      <c r="Q135" s="30">
        <v>-85.030181097580609</v>
      </c>
      <c r="R135" s="30">
        <v>-92.108559826841145</v>
      </c>
      <c r="S135" s="30">
        <v>-82.703724684137683</v>
      </c>
      <c r="T135" s="30">
        <v>-83.856745602052484</v>
      </c>
      <c r="U135" s="30">
        <v>-89.744030457540958</v>
      </c>
      <c r="V135" s="30">
        <v>-79.087082414117987</v>
      </c>
      <c r="W135" s="30">
        <v>-68.167199710952389</v>
      </c>
      <c r="X135" s="30">
        <v>-82.4746705452296</v>
      </c>
      <c r="Y135" s="64">
        <v>-86.86539982970001</v>
      </c>
      <c r="Z135" s="32"/>
    </row>
    <row r="136" spans="1:26" x14ac:dyDescent="0.3">
      <c r="A136" s="6" t="s">
        <v>39</v>
      </c>
      <c r="B136" s="31">
        <v>-58.777266996498255</v>
      </c>
      <c r="C136" s="31">
        <v>-22.662650153147251</v>
      </c>
      <c r="D136" s="153">
        <f t="shared" si="57"/>
        <v>-36.114616843351001</v>
      </c>
      <c r="E136" s="154">
        <f t="shared" si="58"/>
        <v>1.5935742995324678</v>
      </c>
      <c r="F136" s="31">
        <v>-12.171962808574884</v>
      </c>
      <c r="G136" s="31">
        <v>-26.321646624755264</v>
      </c>
      <c r="H136" s="31">
        <v>-15.261024893724054</v>
      </c>
      <c r="I136" s="31">
        <v>-22.662650153147251</v>
      </c>
      <c r="J136" s="31">
        <v>8.6365319436296814E-2</v>
      </c>
      <c r="K136" s="31">
        <v>-5.3508806143595571</v>
      </c>
      <c r="L136" s="31">
        <v>-6.4261678385224492</v>
      </c>
      <c r="M136" s="31">
        <v>-10.897022896396189</v>
      </c>
      <c r="N136" s="31">
        <v>19.256652811851101</v>
      </c>
      <c r="O136" s="31">
        <v>-11.031854429626598</v>
      </c>
      <c r="P136" s="31">
        <v>-13.866117054502711</v>
      </c>
      <c r="Q136" s="31">
        <v>1.2091830191043913</v>
      </c>
      <c r="R136" s="31">
        <v>-10.830633293420016</v>
      </c>
      <c r="S136" s="31">
        <v>-8.5238199426664707</v>
      </c>
      <c r="T136" s="31">
        <v>-6.3126722315699757</v>
      </c>
      <c r="U136" s="31">
        <v>-10.487993574818731</v>
      </c>
      <c r="V136" s="31">
        <v>-3.3893809804024397</v>
      </c>
      <c r="W136" s="31">
        <v>61.381184921774832</v>
      </c>
      <c r="X136" s="31">
        <v>-52.477083908587026</v>
      </c>
      <c r="Y136" s="65">
        <v>-33.008343824964001</v>
      </c>
    </row>
    <row r="137" spans="1:26" x14ac:dyDescent="0.3">
      <c r="A137" s="17" t="s">
        <v>40</v>
      </c>
      <c r="B137" s="30">
        <v>-39.785307158141791</v>
      </c>
      <c r="C137" s="30">
        <v>-69.352865151736651</v>
      </c>
      <c r="D137" s="155">
        <f t="shared" si="57"/>
        <v>29.56755799359486</v>
      </c>
      <c r="E137" s="156">
        <f t="shared" si="58"/>
        <v>-0.42633506097987739</v>
      </c>
      <c r="F137" s="30">
        <v>-85.450340430961447</v>
      </c>
      <c r="G137" s="30">
        <v>-64.604981273060176</v>
      </c>
      <c r="H137" s="30">
        <v>-78.042678534851788</v>
      </c>
      <c r="I137" s="30">
        <v>-69.352865151736651</v>
      </c>
      <c r="J137" s="30">
        <v>-70.054098872023033</v>
      </c>
      <c r="K137" s="30">
        <v>-78.388920355273115</v>
      </c>
      <c r="L137" s="30">
        <v>-47.145280008209539</v>
      </c>
      <c r="M137" s="30">
        <v>-76.468592543603805</v>
      </c>
      <c r="N137" s="30">
        <v>-83.517359860330103</v>
      </c>
      <c r="O137" s="30">
        <v>-68.553893869546812</v>
      </c>
      <c r="P137" s="30">
        <v>-63.225399625045902</v>
      </c>
      <c r="Q137" s="30">
        <v>-86.239364116684996</v>
      </c>
      <c r="R137" s="30">
        <v>-81.277926533421123</v>
      </c>
      <c r="S137" s="30">
        <v>-74.179904741471205</v>
      </c>
      <c r="T137" s="30">
        <v>-77.544073370482508</v>
      </c>
      <c r="U137" s="30">
        <v>-79.256036882722228</v>
      </c>
      <c r="V137" s="30">
        <v>-75.697701433715551</v>
      </c>
      <c r="W137" s="30">
        <v>-129.54838463272722</v>
      </c>
      <c r="X137" s="30">
        <v>-29.997586636642577</v>
      </c>
      <c r="Y137" s="64">
        <v>-53.857056004736002</v>
      </c>
    </row>
    <row r="138" spans="1:26" x14ac:dyDescent="0.3">
      <c r="A138" s="11" t="s">
        <v>41</v>
      </c>
      <c r="B138" s="31">
        <v>37.935273256399988</v>
      </c>
      <c r="C138" s="31">
        <v>-58.249861770000003</v>
      </c>
      <c r="D138" s="153">
        <f t="shared" si="57"/>
        <v>96.18513502639999</v>
      </c>
      <c r="E138" s="154">
        <f t="shared" si="58"/>
        <v>-1.6512508717391929</v>
      </c>
      <c r="F138" s="31">
        <v>-53.425969740000049</v>
      </c>
      <c r="G138" s="31">
        <v>-85.912940569999932</v>
      </c>
      <c r="H138" s="31">
        <v>-85.578586340000015</v>
      </c>
      <c r="I138" s="31">
        <v>-58.249861770000003</v>
      </c>
      <c r="J138" s="31">
        <v>-31.553077355648163</v>
      </c>
      <c r="K138" s="31">
        <v>-49.058771421737404</v>
      </c>
      <c r="L138" s="31">
        <v>-35.012788230214838</v>
      </c>
      <c r="M138" s="31">
        <v>-47.321614789899584</v>
      </c>
      <c r="N138" s="31">
        <v>-68.060816509718904</v>
      </c>
      <c r="O138" s="31">
        <v>-61.825865697741399</v>
      </c>
      <c r="P138" s="31">
        <v>-50.735508067741499</v>
      </c>
      <c r="Q138" s="31">
        <v>-63.0113361977414</v>
      </c>
      <c r="R138" s="31">
        <v>-52.262824532565652</v>
      </c>
      <c r="S138" s="31">
        <v>-63.357297993172047</v>
      </c>
      <c r="T138" s="31">
        <v>-66.876845910000014</v>
      </c>
      <c r="U138" s="31">
        <v>-73.376729330000003</v>
      </c>
      <c r="V138" s="31">
        <v>-74.16619967000004</v>
      </c>
      <c r="W138" s="31">
        <v>-137.31951987935898</v>
      </c>
      <c r="X138" s="31">
        <v>-21.830143894175379</v>
      </c>
      <c r="Y138" s="65">
        <v>-45.156755776465616</v>
      </c>
    </row>
    <row r="139" spans="1:26" x14ac:dyDescent="0.3">
      <c r="A139" s="17" t="s">
        <v>72</v>
      </c>
      <c r="B139" s="30">
        <v>-77.720580414541786</v>
      </c>
      <c r="C139" s="30">
        <v>-11.103003381736649</v>
      </c>
      <c r="D139" s="155">
        <f t="shared" si="57"/>
        <v>-66.617577032805144</v>
      </c>
      <c r="E139" s="156">
        <f t="shared" si="58"/>
        <v>5.9999600776835322</v>
      </c>
      <c r="F139" s="30">
        <v>-32.024370690961398</v>
      </c>
      <c r="G139" s="30">
        <v>21.307959296939757</v>
      </c>
      <c r="H139" s="30">
        <v>7.5359078051482271</v>
      </c>
      <c r="I139" s="30">
        <v>-11.103003381736649</v>
      </c>
      <c r="J139" s="30">
        <v>-38.50102151637487</v>
      </c>
      <c r="K139" s="30">
        <v>-29.33014893353571</v>
      </c>
      <c r="L139" s="30">
        <v>-12.132491777994701</v>
      </c>
      <c r="M139" s="30">
        <v>-29.146977753704221</v>
      </c>
      <c r="N139" s="30">
        <v>-15.456543350611199</v>
      </c>
      <c r="O139" s="30">
        <v>-6.7280281718054127</v>
      </c>
      <c r="P139" s="30">
        <v>-12.489891557304404</v>
      </c>
      <c r="Q139" s="30">
        <v>-23.228027918943596</v>
      </c>
      <c r="R139" s="30">
        <v>-29.015102000855471</v>
      </c>
      <c r="S139" s="30">
        <v>-10.822606748299158</v>
      </c>
      <c r="T139" s="30">
        <v>-10.667227460482493</v>
      </c>
      <c r="U139" s="30">
        <v>-5.8793075527222243</v>
      </c>
      <c r="V139" s="30">
        <v>-1.5315017637155108</v>
      </c>
      <c r="W139" s="30">
        <v>7.7711352466317578</v>
      </c>
      <c r="X139" s="30">
        <v>-8.1674427424671983</v>
      </c>
      <c r="Y139" s="64">
        <v>-8.7003002282703861</v>
      </c>
    </row>
    <row r="140" spans="1:26" x14ac:dyDescent="0.3">
      <c r="A140" s="6"/>
      <c r="B140" s="31"/>
      <c r="C140" s="31"/>
      <c r="D140" s="153"/>
      <c r="E140" s="154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65"/>
    </row>
    <row r="141" spans="1:26" x14ac:dyDescent="0.3">
      <c r="A141" s="10" t="s">
        <v>85</v>
      </c>
      <c r="B141" s="43">
        <v>0.40365531744047711</v>
      </c>
      <c r="C141" s="43">
        <v>0.75370838191736578</v>
      </c>
      <c r="D141" s="43">
        <f t="shared" si="57"/>
        <v>-0.35005306447688866</v>
      </c>
      <c r="E141" s="154"/>
      <c r="F141" s="43">
        <v>0.87531575874922263</v>
      </c>
      <c r="G141" s="43">
        <v>0.71051773024799869</v>
      </c>
      <c r="H141" s="43">
        <v>0.83643709378153031</v>
      </c>
      <c r="I141" s="43">
        <v>0.75370838191736578</v>
      </c>
      <c r="J141" s="43">
        <v>1.0012343592546324</v>
      </c>
      <c r="K141" s="43">
        <v>0.93610110661356849</v>
      </c>
      <c r="L141" s="43">
        <v>0.88004491017476827</v>
      </c>
      <c r="M141" s="43">
        <v>0.87527103378697158</v>
      </c>
      <c r="N141" s="43">
        <v>0.8126311086706911</v>
      </c>
      <c r="O141" s="43">
        <v>0.86138404594555806</v>
      </c>
      <c r="P141" s="43">
        <v>0.82013433317000473</v>
      </c>
      <c r="Q141" s="43">
        <v>1.0142206332327663</v>
      </c>
      <c r="R141" s="43">
        <v>0.88241447576879939</v>
      </c>
      <c r="S141" s="43">
        <v>0.89693547690601994</v>
      </c>
      <c r="T141" s="43">
        <v>0.92472075816622834</v>
      </c>
      <c r="U141" s="43">
        <v>0.88313435978584964</v>
      </c>
      <c r="V141" s="43">
        <v>0.95714368419036033</v>
      </c>
      <c r="W141" s="43">
        <v>1.9004504392442096</v>
      </c>
      <c r="X141" s="43">
        <v>0.36371878103097993</v>
      </c>
      <c r="Y141" s="67">
        <v>0.62000584939829884</v>
      </c>
    </row>
    <row r="142" spans="1:26" ht="15" thickBot="1" x14ac:dyDescent="0.35">
      <c r="A142" s="74" t="s">
        <v>86</v>
      </c>
      <c r="B142" s="107">
        <v>0.78854048893448991</v>
      </c>
      <c r="C142" s="107">
        <v>0.12066446995322466</v>
      </c>
      <c r="D142" s="107">
        <f t="shared" si="57"/>
        <v>0.66787601898126525</v>
      </c>
      <c r="E142" s="164"/>
      <c r="F142" s="107">
        <v>0.32804358869082445</v>
      </c>
      <c r="G142" s="107">
        <v>-0.23434234601645987</v>
      </c>
      <c r="H142" s="107">
        <v>-8.0767510058343803E-2</v>
      </c>
      <c r="I142" s="107">
        <v>0.12066446995322466</v>
      </c>
      <c r="J142" s="107">
        <v>0.55026823882237175</v>
      </c>
      <c r="K142" s="107">
        <v>0.35025338720558902</v>
      </c>
      <c r="L142" s="107">
        <v>0.22647309836959759</v>
      </c>
      <c r="M142" s="107">
        <v>0.33362069971019048</v>
      </c>
      <c r="N142" s="107">
        <v>0.15039349879149941</v>
      </c>
      <c r="O142" s="107">
        <v>8.453810280848098E-2</v>
      </c>
      <c r="P142" s="107">
        <v>0.16201382584314636</v>
      </c>
      <c r="Q142" s="107">
        <v>0.27317392035525739</v>
      </c>
      <c r="R142" s="107">
        <v>0.31500983247813463</v>
      </c>
      <c r="S142" s="107">
        <v>0.13085996779024028</v>
      </c>
      <c r="T142" s="107">
        <v>0.12720774439667024</v>
      </c>
      <c r="U142" s="107">
        <v>6.5511962441934218E-2</v>
      </c>
      <c r="V142" s="107">
        <v>1.9364752333335785E-2</v>
      </c>
      <c r="W142" s="107">
        <v>-0.11400109260147845</v>
      </c>
      <c r="X142" s="107">
        <v>9.9029710436831925E-2</v>
      </c>
      <c r="Y142" s="70">
        <v>0.10015840881786491</v>
      </c>
    </row>
  </sheetData>
  <mergeCells count="7">
    <mergeCell ref="B96:Y96"/>
    <mergeCell ref="B111:Y111"/>
    <mergeCell ref="B132:Y132"/>
    <mergeCell ref="B2:Y2"/>
    <mergeCell ref="B30:Y30"/>
    <mergeCell ref="B55:Y55"/>
    <mergeCell ref="B73:Y7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2022-05-31T08:00:04Z</dcterms:modified>
</cp:coreProperties>
</file>